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B6733C9B-55FA-4AE4-B6EF-DF78D0DA63F1}" xr6:coauthVersionLast="47" xr6:coauthVersionMax="47" xr10:uidLastSave="{00000000-0000-0000-0000-000000000000}"/>
  <bookViews>
    <workbookView xWindow="-108" yWindow="-108" windowWidth="23256" windowHeight="12576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'Ref.1'!$F$229:$F$270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'Ref.1'!$E$2:$F$270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'Ref.1'!$E$229:$E$270</definedName>
    <definedName name="นอกอาคาร">'Ref.1'!$B$2:$B$270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'Ref.1'!$B$2:$C$270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8" i="7" l="1"/>
  <c r="J24" i="7"/>
  <c r="J25" i="7"/>
  <c r="J26" i="7"/>
  <c r="J27" i="7"/>
  <c r="J28" i="7"/>
  <c r="J29" i="7"/>
  <c r="J30" i="7"/>
  <c r="J31" i="7"/>
  <c r="J32" i="7"/>
  <c r="J33" i="7"/>
  <c r="J34" i="7"/>
  <c r="J37" i="7"/>
  <c r="J38" i="7"/>
  <c r="J39" i="7"/>
  <c r="J40" i="7"/>
  <c r="J23" i="7"/>
  <c r="H24" i="7"/>
  <c r="H25" i="7"/>
  <c r="H26" i="7"/>
  <c r="H27" i="7"/>
  <c r="H28" i="7"/>
  <c r="H29" i="7"/>
  <c r="H30" i="7"/>
  <c r="H31" i="7"/>
  <c r="H32" i="7"/>
  <c r="H33" i="7"/>
  <c r="H34" i="7"/>
  <c r="H37" i="7"/>
  <c r="H38" i="7"/>
  <c r="H39" i="7"/>
  <c r="H40" i="7"/>
  <c r="H23" i="7"/>
  <c r="J94" i="7"/>
  <c r="J95" i="7"/>
  <c r="J96" i="7"/>
  <c r="J97" i="7"/>
  <c r="J93" i="7"/>
  <c r="H94" i="7"/>
  <c r="H95" i="7"/>
  <c r="H96" i="7"/>
  <c r="H97" i="7"/>
  <c r="H93" i="7"/>
  <c r="J89" i="7"/>
  <c r="H89" i="7"/>
  <c r="A109" i="7" l="1"/>
  <c r="A110" i="7" l="1"/>
  <c r="D110" i="7"/>
  <c r="A112" i="7"/>
  <c r="A115" i="7"/>
  <c r="K19" i="7" l="1"/>
  <c r="H115" i="7"/>
  <c r="K18" i="7"/>
  <c r="G20" i="7"/>
  <c r="H8" i="7"/>
  <c r="K8" i="7"/>
  <c r="E8" i="7"/>
  <c r="E10" i="7"/>
  <c r="H9" i="7"/>
  <c r="K9" i="7" s="1"/>
  <c r="K10" i="7" s="1"/>
  <c r="E9" i="7"/>
  <c r="K29" i="7" l="1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K87" i="7"/>
  <c r="K86" i="7"/>
  <c r="K95" i="7"/>
  <c r="K94" i="7"/>
  <c r="K97" i="7"/>
  <c r="H98" i="7"/>
  <c r="K98" i="7" s="1"/>
  <c r="J98" i="7"/>
  <c r="J61" i="7"/>
  <c r="J62" i="7"/>
  <c r="H61" i="7"/>
  <c r="K61" i="7" s="1"/>
  <c r="H62" i="7"/>
  <c r="K62" i="7" s="1"/>
  <c r="K14" i="7"/>
  <c r="K15" i="7"/>
  <c r="K102" i="7" s="1"/>
  <c r="K13" i="7"/>
  <c r="K96" i="7" l="1"/>
  <c r="K99" i="7" s="1"/>
  <c r="K89" i="7"/>
  <c r="K85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<sst xmlns="http://schemas.openxmlformats.org/spreadsheetml/2006/main" count="2862" uniqueCount="875">
  <si>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</si>
  <si>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</si>
  <si>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</si>
  <si>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</si>
  <si>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</si>
  <si>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</si>
  <si>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</si>
  <si>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</si>
  <si>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</si>
  <si>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</si>
  <si>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</si>
  <si>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</si>
  <si>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</si>
  <si>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</si>
  <si>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</si>
  <si>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</si>
  <si>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</si>
  <si>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</si>
  <si>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</si>
  <si>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</si>
  <si>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</si>
  <si>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</si>
  <si>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</si>
  <si>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</si>
  <si>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</si>
  <si>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</si>
  <si>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</si>
  <si>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</si>
  <si>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</si>
  <si>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</si>
  <si>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</si>
  <si>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</si>
  <si>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</si>
  <si>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</si>
  <si>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</si>
  <si>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</si>
  <si>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</si>
  <si>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</si>
  <si>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</si>
  <si>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</si>
  <si>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</si>
  <si>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</si>
  <si>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</si>
  <si>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</si>
  <si>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</si>
  <si>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</si>
  <si>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</si>
  <si>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</si>
  <si>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</si>
  <si>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</si>
  <si>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</si>
  <si>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</si>
  <si>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</si>
  <si>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</si>
  <si>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</si>
  <si>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</si>
  <si>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</si>
  <si>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</si>
  <si>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</si>
  <si>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</si>
  <si>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</si>
  <si>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</si>
  <si>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</si>
  <si>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</si>
  <si>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</si>
  <si>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</si>
  <si>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</si>
  <si>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</si>
  <si>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</si>
  <si>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</si>
  <si>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</si>
  <si>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</si>
  <si>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</si>
  <si>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</si>
  <si>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</si>
  <si>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</si>
  <si>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</si>
  <si>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</si>
  <si>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</si>
  <si>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</si>
  <si>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</si>
  <si>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</si>
  <si>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</si>
  <si>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</si>
  <si>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</si>
  <si>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</si>
  <si>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</si>
  <si>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</si>
  <si>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</si>
  <si>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</si>
  <si>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</si>
  <si>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</si>
  <si>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</si>
  <si>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</si>
  <si>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</si>
  <si>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</si>
  <si>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</si>
  <si>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</si>
  <si>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</si>
  <si>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</si>
  <si>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</si>
  <si>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</si>
  <si>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</si>
  <si>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</si>
  <si>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</si>
  <si>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</si>
  <si>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</si>
  <si>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</si>
  <si>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</si>
  <si>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</si>
  <si>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</si>
  <si>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</si>
  <si>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</si>
  <si>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</si>
  <si>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</si>
  <si>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</si>
  <si>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</si>
  <si>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</si>
  <si>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</si>
  <si>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</si>
  <si>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</si>
  <si>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</si>
  <si>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</si>
  <si>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</si>
  <si>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</si>
  <si>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</si>
  <si>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</si>
  <si>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</si>
  <si>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</si>
  <si>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</si>
  <si>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</si>
  <si>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</si>
  <si>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</si>
  <si>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</si>
  <si>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</si>
  <si>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</si>
  <si>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</si>
  <si>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</si>
  <si>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</si>
  <si>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</si>
  <si>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</si>
  <si>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</si>
  <si>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</si>
  <si>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</si>
  <si>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</si>
  <si>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</si>
  <si>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</si>
  <si>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</si>
  <si>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</si>
  <si>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</si>
  <si>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</si>
  <si>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</si>
  <si>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</si>
  <si>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</si>
  <si>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</si>
  <si>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</si>
  <si>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</si>
  <si>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</si>
  <si>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</si>
  <si>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</si>
  <si>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</si>
  <si>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</si>
  <si>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</si>
  <si>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</si>
  <si>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</si>
  <si>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</si>
  <si>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</si>
  <si>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</si>
  <si>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</si>
  <si>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</si>
  <si>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</si>
  <si>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</si>
  <si>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</si>
  <si>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</si>
  <si>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</si>
  <si>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</si>
  <si>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</si>
  <si>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</si>
  <si>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</si>
  <si>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</si>
  <si>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</si>
  <si>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</si>
  <si>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</si>
  <si>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</si>
  <si>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</si>
  <si>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</si>
  <si>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</si>
  <si>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</si>
  <si>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</si>
  <si>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</si>
  <si>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</si>
  <si>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</si>
  <si>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</si>
  <si>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</si>
  <si>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</si>
  <si>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</si>
  <si>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</si>
  <si>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</si>
  <si>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</si>
  <si>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</si>
  <si>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</si>
  <si>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</si>
  <si>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</si>
  <si>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</si>
  <si>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</si>
  <si>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</si>
  <si>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</si>
  <si>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</si>
  <si>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</si>
  <si>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</si>
  <si>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</si>
  <si>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</si>
  <si>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</si>
  <si>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</si>
  <si>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</si>
  <si>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</si>
  <si>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</si>
  <si>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</si>
  <si>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</si>
  <si>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</si>
  <si>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</si>
  <si>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</si>
  <si>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</si>
  <si>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</si>
  <si>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</si>
  <si>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</si>
  <si>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</si>
  <si>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</si>
  <si>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</si>
  <si>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</si>
  <si>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</si>
  <si>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</si>
  <si>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</si>
  <si>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</si>
  <si>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</si>
  <si>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</si>
  <si>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</si>
  <si>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</si>
  <si>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</si>
  <si>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</si>
  <si>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</si>
  <si>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</si>
  <si>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</si>
  <si>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</si>
  <si>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</si>
  <si>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</si>
  <si>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</si>
  <si>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</si>
  <si>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</si>
  <si>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</si>
  <si>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</si>
  <si>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</si>
  <si>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</si>
  <si>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</si>
  <si>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</si>
  <si>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</si>
  <si>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</si>
  <si>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</si>
  <si>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</si>
  <si>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</si>
  <si>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</si>
  <si>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</si>
  <si>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</si>
  <si>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</si>
  <si>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</si>
  <si>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</si>
  <si>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</si>
  <si>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</si>
  <si>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</si>
  <si>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</si>
  <si>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</si>
  <si>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</si>
  <si>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</si>
  <si>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</si>
  <si>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</si>
  <si>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</si>
  <si>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</si>
  <si>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</si>
  <si>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</si>
  <si>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</si>
  <si>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</si>
  <si>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</si>
  <si>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</si>
  <si>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</si>
  <si>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</si>
  <si>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</si>
  <si>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</si>
  <si>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</si>
  <si>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</si>
  <si>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</si>
  <si>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</si>
  <si>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</si>
  <si>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</si>
  <si>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</si>
  <si>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</si>
  <si>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</si>
  <si>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</si>
  <si>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</si>
  <si>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</si>
  <si>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</si>
  <si>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</si>
  <si>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</si>
  <si>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</si>
  <si>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</si>
  <si>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</si>
  <si>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</si>
  <si>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</si>
  <si>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</si>
  <si>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</si>
  <si>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</si>
  <si>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</si>
  <si>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</si>
  <si>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</si>
  <si>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</si>
  <si>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</si>
  <si>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</si>
  <si>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</si>
  <si>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</si>
  <si>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</si>
  <si>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</si>
  <si>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</si>
  <si>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</si>
  <si>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</si>
  <si>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</si>
  <si>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</si>
  <si>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</si>
  <si>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</si>
  <si>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</si>
  <si>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</si>
  <si>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</si>
  <si>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</si>
  <si>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</si>
  <si>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</si>
  <si>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</si>
  <si>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</si>
  <si>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</si>
  <si>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</si>
  <si>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</si>
  <si>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</si>
  <si>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</si>
  <si>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</si>
  <si>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</si>
  <si>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</si>
  <si>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</si>
  <si>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</si>
  <si>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</si>
  <si>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</si>
  <si>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</si>
  <si>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</si>
  <si>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</si>
  <si>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</si>
  <si>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</si>
  <si>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</si>
  <si>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</si>
  <si>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</si>
  <si>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</si>
  <si>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</si>
  <si>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</si>
  <si>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</si>
  <si>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</si>
  <si>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</si>
  <si>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</si>
  <si>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</si>
  <si>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</si>
  <si>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</si>
  <si>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</si>
  <si>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</si>
  <si>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</si>
  <si>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</si>
  <si>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</si>
  <si>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</si>
  <si>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</si>
  <si>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</si>
  <si>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</si>
  <si>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</si>
  <si>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</si>
  <si>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</si>
  <si>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</si>
  <si>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</si>
  <si>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</si>
  <si>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</si>
  <si>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</si>
  <si>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</si>
  <si>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</si>
  <si>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</si>
  <si>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</si>
  <si>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</si>
  <si>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</si>
  <si>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</si>
  <si>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</si>
  <si>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</si>
  <si>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</si>
  <si>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</si>
  <si>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</si>
  <si>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</si>
  <si>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</si>
  <si>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</si>
  <si>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</si>
  <si>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</si>
  <si>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</si>
  <si>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</si>
  <si>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</si>
  <si>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</si>
  <si>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</si>
  <si>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</si>
  <si>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</si>
  <si>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</si>
  <si>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</si>
  <si>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</si>
  <si>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</si>
  <si>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</si>
  <si>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</si>
  <si>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</si>
  <si>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</si>
  <si>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</si>
  <si>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</si>
  <si>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</si>
  <si>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</si>
  <si>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</si>
  <si>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</si>
  <si>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</si>
  <si>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</si>
  <si>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</si>
  <si>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</si>
  <si>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</si>
  <si>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</si>
  <si>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</si>
  <si>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</si>
  <si>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</si>
  <si>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</si>
  <si>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</si>
  <si>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</si>
  <si>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</si>
  <si>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</si>
  <si>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</si>
  <si>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</si>
  <si>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</si>
  <si>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</si>
  <si>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</si>
  <si>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</si>
  <si>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</si>
  <si>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</si>
  <si>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</si>
  <si>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</si>
  <si>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</si>
  <si>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</si>
  <si>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</si>
  <si>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</si>
  <si>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</si>
  <si>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</si>
  <si>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</si>
  <si>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</si>
  <si>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</si>
  <si>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</si>
  <si>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</si>
  <si>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</si>
  <si>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</si>
  <si>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</si>
  <si>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</si>
  <si>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</si>
  <si>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</si>
  <si>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</si>
  <si>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</si>
  <si>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</si>
  <si>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</si>
  <si>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</si>
  <si>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</si>
  <si>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</si>
  <si>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</si>
  <si>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</si>
  <si>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</si>
  <si>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</si>
  <si>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</si>
  <si>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</si>
  <si>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</si>
  <si>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</si>
  <si>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</si>
  <si>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</si>
  <si>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</si>
  <si>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</si>
  <si>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</si>
  <si>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</si>
  <si>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</si>
  <si>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</si>
  <si>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</si>
  <si>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</si>
  <si>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</si>
  <si>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</si>
  <si>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</si>
  <si>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</si>
  <si>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</si>
  <si>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</si>
  <si>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</si>
  <si>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</si>
  <si>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</si>
  <si>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</si>
  <si>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</si>
  <si>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</si>
  <si>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</si>
  <si>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</si>
  <si>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</si>
  <si>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</si>
  <si>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</si>
  <si>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</si>
  <si>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</si>
  <si>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</si>
  <si>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</si>
  <si>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</si>
  <si>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</si>
  <si>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</si>
  <si>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</si>
  <si>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</si>
  <si>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</si>
  <si>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</si>
  <si>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</si>
  <si>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</si>
  <si>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</si>
  <si>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</si>
  <si>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</si>
  <si>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</si>
  <si>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</si>
  <si>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</si>
  <si>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</si>
  <si>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</si>
  <si>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</si>
  <si>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</si>
  <si>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</si>
  <si>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</si>
  <si>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</si>
  <si>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</si>
  <si>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</si>
  <si>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</si>
  <si>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</si>
  <si>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</si>
  <si>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</si>
  <si>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</si>
  <si>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</si>
  <si>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</si>
  <si>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</si>
  <si>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</si>
  <si>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</si>
  <si>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</si>
  <si>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</si>
  <si>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</si>
  <si>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</si>
  <si>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</si>
  <si>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</si>
  <si>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</si>
  <si>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</si>
  <si>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</si>
  <si>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</si>
  <si>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</si>
  <si>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</si>
  <si>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</si>
  <si>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</si>
  <si>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</si>
  <si>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</si>
  <si>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</si>
  <si>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</si>
  <si>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</si>
  <si>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</si>
  <si>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</si>
  <si>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</si>
  <si>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</si>
  <si>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</si>
  <si>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</si>
  <si>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</si>
  <si>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</si>
  <si>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</si>
  <si>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</si>
  <si>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</si>
  <si>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</si>
  <si>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</si>
  <si>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</si>
  <si>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</si>
  <si>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</si>
  <si>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</si>
  <si>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</si>
  <si>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</si>
  <si>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</si>
  <si>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</si>
  <si>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</si>
  <si>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</si>
  <si>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</si>
  <si>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</si>
  <si>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</si>
  <si>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</si>
  <si>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</si>
  <si>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</si>
  <si>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</si>
  <si>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</si>
  <si>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</si>
  <si>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</si>
  <si>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</si>
  <si>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</si>
  <si>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</si>
  <si>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</si>
  <si>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</si>
  <si>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</si>
  <si>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</si>
  <si>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</si>
  <si>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</si>
  <si>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</si>
  <si>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</si>
  <si>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</si>
  <si>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</si>
  <si>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</si>
  <si>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</si>
  <si>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</si>
  <si>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</si>
  <si>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</si>
  <si>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</si>
  <si>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</si>
  <si>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</si>
  <si>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</si>
  <si>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</si>
  <si>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</si>
  <si>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</si>
  <si>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</si>
  <si>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</si>
  <si>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</si>
  <si>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</si>
  <si>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</si>
  <si>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</si>
  <si>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</si>
  <si>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</si>
  <si>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</si>
  <si>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</si>
  <si>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</si>
  <si>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</si>
  <si>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</si>
  <si>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</si>
  <si>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</si>
  <si>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</si>
  <si>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</si>
  <si>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</si>
  <si>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</si>
  <si>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</si>
  <si>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</si>
  <si>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</si>
  <si>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</si>
  <si>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</si>
  <si>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</si>
  <si>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</si>
  <si>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</si>
  <si>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</si>
  <si>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</si>
  <si>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</si>
  <si>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</si>
  <si>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</si>
  <si>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</si>
  <si>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</si>
  <si>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</si>
  <si>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</si>
  <si>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</si>
  <si>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</si>
  <si>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</si>
  <si>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</si>
  <si>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</si>
  <si>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</si>
  <si>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</si>
  <si>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</si>
  <si>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</si>
  <si>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</si>
  <si>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</si>
  <si>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</si>
  <si>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</si>
  <si>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</si>
  <si>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</si>
  <si>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</si>
  <si>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</si>
  <si>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</si>
  <si>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</si>
  <si>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</si>
  <si>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</si>
  <si>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</si>
  <si>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</si>
  <si>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</si>
  <si>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</si>
  <si>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</si>
  <si>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</si>
  <si>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</si>
  <si>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</si>
  <si>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</si>
  <si>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</si>
  <si>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</si>
  <si>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</si>
  <si>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</si>
  <si>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</si>
  <si>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</si>
  <si>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</si>
  <si>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</si>
  <si>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</si>
  <si>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</si>
  <si>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</si>
  <si>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</si>
  <si>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 xml:space="preserve">หมายเหตุ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</si>
  <si>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</si>
  <si>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</si>
  <si>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</si>
  <si>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</si>
  <si>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</si>
  <si>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</si>
  <si>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</si>
  <si>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</si>
  <si>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</si>
  <si>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</si>
  <si>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</si>
  <si>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</si>
  <si>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</si>
  <si>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</si>
  <si>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</si>
  <si>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</si>
  <si>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</si>
  <si>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</si>
  <si>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</si>
  <si>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</si>
  <si>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</si>
  <si>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</si>
  <si>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</si>
  <si>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</si>
  <si>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</si>
  <si>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</si>
  <si>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</si>
  <si>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</si>
  <si>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</si>
  <si>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</si>
  <si>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</si>
  <si>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</si>
  <si>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</si>
  <si>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</si>
  <si>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</si>
  <si>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</si>
  <si>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</si>
  <si>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</si>
  <si>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</si>
  <si>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</si>
  <si>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</si>
  <si>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</si>
  <si>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</si>
  <si>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</si>
  <si>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</si>
  <si>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</si>
  <si>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</si>
  <si>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</si>
  <si>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</si>
  <si>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</si>
  <si>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</si>
  <si>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</si>
  <si>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</si>
  <si>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</si>
  <si>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</si>
  <si>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</si>
  <si>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</si>
  <si>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</si>
  <si>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</si>
  <si>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</si>
  <si>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</si>
  <si>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</si>
  <si>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</si>
  <si>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</si>
  <si>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</si>
  <si>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</si>
  <si>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</si>
  <si>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</si>
  <si>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</si>
  <si>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</si>
  <si>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</si>
  <si>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</si>
  <si>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</si>
  <si>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</si>
  <si>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</si>
  <si>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</si>
  <si>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</si>
  <si>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</si>
  <si>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</si>
  <si>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</si>
  <si>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</si>
  <si>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</si>
  <si>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</si>
  <si>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</si>
  <si>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</si>
  <si>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</si>
  <si>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</si>
  <si>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</si>
  <si>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</si>
  <si>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</si>
  <si>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</si>
  <si>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</si>
  <si>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</si>
  <si>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</si>
  <si>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</si>
  <si>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</si>
  <si>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</si>
  <si>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</si>
  <si>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</si>
  <si>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</si>
  <si>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</si>
  <si>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</si>
  <si>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</si>
  <si>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</si>
  <si>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</si>
  <si>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</si>
  <si>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</si>
  <si>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</si>
  <si>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</si>
  <si>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</si>
  <si>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</si>
  <si>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</si>
  <si>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</si>
  <si>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</si>
  <si>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</si>
  <si>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</si>
  <si>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</si>
  <si>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</si>
  <si>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</si>
  <si>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</si>
  <si>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</si>
  <si>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</si>
  <si>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</si>
  <si>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</si>
  <si>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</si>
  <si>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</si>
  <si>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</si>
  <si>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</si>
  <si>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</si>
  <si>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</si>
  <si>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</si>
  <si>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</si>
  <si>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</si>
  <si>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</si>
  <si>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</si>
  <si>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</si>
  <si>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</si>
  <si>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</si>
  <si>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</si>
  <si>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</si>
  <si>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</si>
  <si>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</si>
  <si>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</si>
  <si>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</si>
  <si>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ส่วนงาน Cable</t>
  </si>
  <si>
    <t>สายงาน Cable</t>
  </si>
  <si>
    <t xml:space="preserve">นายภูริวัจน์ ธาดาวัฒนาวิทย์          ,           นายธเนศ แจ้งสว่าง  </t>
  </si>
  <si>
    <t>ผู้อนุมัติสายงาน Non cable</t>
  </si>
  <si>
    <t>-</t>
  </si>
  <si>
    <t>19" High Quality Wall Rack 6U , 40-60cm  ทีเค</t>
  </si>
  <si>
    <t>Omada AC1200 Wireless MU-MIMO Gigabit Wall Plate Access Point</t>
  </si>
  <si>
    <t>AX1800 Ceiling Mount WiFi 6 Access Point</t>
  </si>
  <si>
    <t>VIGI 5MP Full-Color Dome Network Camera (VIGI C250)</t>
  </si>
  <si>
    <t>VIGI 4MP Outdoor Full-Color Bullet Network Camera (VIGI C345)</t>
  </si>
  <si>
    <t>VIGI 4MP Outdoor Full-Color Pan Tilt Network Camera (VIGI C540)</t>
  </si>
  <si>
    <t>VIGI 4MP Outdoor Full-Color Dual-Lens Varifocal Pan Tilt Network Camera (VIGI C540V)</t>
  </si>
  <si>
    <t>EDFA with WDM Fullwell FWA22P-1550H-8x20 JBN SC-APC-SC-UPC</t>
  </si>
  <si>
    <t>EDFA with WDM Fullwell FWA22P-1550H-16x20 JBN SC-APC-SC-UPC</t>
  </si>
  <si>
    <t>DeltaStream 8-port Pizza-box GPON Optical Line Terminal</t>
  </si>
  <si>
    <t>DeltaStream 16-Port Pizza-Box GPON Optical Line Terminal</t>
  </si>
  <si>
    <t>MikroTik L009UiGS-RM</t>
  </si>
  <si>
    <t>SFP GPON Class C+ Module ( SFP PON )</t>
  </si>
  <si>
    <t>SFP Fiber 1GB (20Km.)</t>
  </si>
  <si>
    <t>10-Port Gigabit Easy Smart Switch with 8-Port PoE+</t>
  </si>
  <si>
    <t>JetStream 16-Port Gigabit Smart Switch with 2 SFP Slots</t>
  </si>
  <si>
    <t>https://maps.app.goo.gl/HvVyzceHdKxPMZJE6</t>
  </si>
  <si>
    <t>โรงแรมเบสท์ เวสเทิร์น พลัส เน็กเซน พัทยา</t>
  </si>
  <si>
    <t>8 159 หมู่ 6 N Pattaya Rd, Pattaya City, Bang Lamung District, Chon Buri 20150</t>
  </si>
  <si>
    <t>คุณวุฒิพงษ์</t>
  </si>
  <si>
    <t>065-565-6621</t>
  </si>
  <si>
    <t>ส่วนค่าบริการช่องรายการให้คิดเป็นรายห้องตามปกติที่เคยคิดในการขาย HP</t>
  </si>
  <si>
    <t xml:space="preserve">ค่ากล่อง Set Top box Xiaomi เป็นการขายลูกค้า </t>
  </si>
  <si>
    <t>Settop box Xiaomi</t>
  </si>
  <si>
    <t xml:space="preserve">USB Lan </t>
  </si>
  <si>
    <t xml:space="preserve">ส่วนงานพื้นที่  </t>
  </si>
  <si>
    <t>ผู้จัดการพื้นที่</t>
  </si>
  <si>
    <t>…..............................................................................................................</t>
  </si>
  <si>
    <t>นางสาวกนิษฐา  ทองเจริญ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</si>
</sst>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  <font>
      <u/>
      <sz val="12"/>
      <color theme="10"/>
      <name val="Calibri"/>
      <family val="2"/>
      <scheme val="minor"/>
    </font>
    <font>
      <b/>
      <sz val="12"/>
      <color rgb="FF0563C1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77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8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8" fillId="13" borderId="4" xfId="0" applyFont="1" applyFill="1" applyBorder="1" applyAlignment="1">
      <alignment vertical="center"/>
    </xf>
    <xf numFmtId="0" fontId="28" fillId="13" borderId="4" xfId="0" applyFont="1" applyFill="1" applyBorder="1" applyAlignment="1">
      <alignment horizontal="left" vertical="center"/>
    </xf>
    <xf numFmtId="0" fontId="28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29" fillId="17" borderId="47" xfId="0" applyFont="1" applyFill="1" applyBorder="1" applyAlignment="1">
      <alignment horizontal="center" wrapText="1"/>
    </xf>
    <xf numFmtId="0" fontId="28" fillId="13" borderId="4" xfId="0" applyFont="1" applyFill="1" applyBorder="1" applyAlignment="1">
      <alignment horizontal="left"/>
    </xf>
    <xf numFmtId="0" fontId="29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29" fillId="0" borderId="47" xfId="0" applyFont="1" applyBorder="1" applyAlignment="1">
      <alignment wrapText="1"/>
    </xf>
    <xf numFmtId="0" fontId="29" fillId="0" borderId="48" xfId="0" applyFont="1" applyBorder="1" applyAlignment="1">
      <alignment horizontal="center" wrapText="1"/>
    </xf>
    <xf numFmtId="0" fontId="29" fillId="17" borderId="48" xfId="0" applyFont="1" applyFill="1" applyBorder="1" applyAlignment="1">
      <alignment wrapText="1"/>
    </xf>
    <xf numFmtId="0" fontId="0" fillId="16" borderId="4" xfId="0" applyFill="1" applyBorder="1"/>
    <xf numFmtId="0" fontId="30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1" fillId="3" borderId="0" xfId="0" applyFont="1" applyFill="1" applyAlignment="1">
      <alignment horizontal="center"/>
    </xf>
    <xf numFmtId="0" fontId="31" fillId="3" borderId="0" xfId="0" applyFont="1" applyFill="1"/>
    <xf numFmtId="43" fontId="31" fillId="3" borderId="0" xfId="1" applyFont="1" applyFill="1" applyProtection="1"/>
    <xf numFmtId="43" fontId="31" fillId="3" borderId="0" xfId="1" applyFont="1" applyFill="1" applyAlignment="1" applyProtection="1">
      <alignment horizontal="center"/>
    </xf>
    <xf numFmtId="0" fontId="33" fillId="3" borderId="3" xfId="0" applyFont="1" applyFill="1" applyBorder="1" applyAlignment="1">
      <alignment horizontal="center" vertical="top"/>
    </xf>
    <xf numFmtId="43" fontId="31" fillId="3" borderId="4" xfId="1" applyFont="1" applyFill="1" applyBorder="1" applyAlignment="1" applyProtection="1">
      <alignment horizontal="center"/>
    </xf>
    <xf numFmtId="0" fontId="31" fillId="3" borderId="4" xfId="0" applyFont="1" applyFill="1" applyBorder="1" applyAlignment="1" applyProtection="1">
      <alignment horizontal="center"/>
      <protection locked="0"/>
    </xf>
    <xf numFmtId="0" fontId="31" fillId="3" borderId="4" xfId="0" applyFont="1" applyFill="1" applyBorder="1" applyAlignment="1">
      <alignment horizontal="center"/>
    </xf>
    <xf numFmtId="164" fontId="31" fillId="3" borderId="6" xfId="0" applyNumberFormat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top"/>
    </xf>
    <xf numFmtId="0" fontId="31" fillId="3" borderId="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top"/>
    </xf>
    <xf numFmtId="43" fontId="34" fillId="2" borderId="18" xfId="1" applyFont="1" applyFill="1" applyBorder="1" applyAlignment="1" applyProtection="1">
      <alignment horizontal="left"/>
    </xf>
    <xf numFmtId="0" fontId="31" fillId="2" borderId="19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right"/>
    </xf>
    <xf numFmtId="0" fontId="35" fillId="9" borderId="4" xfId="0" applyFont="1" applyFill="1" applyBorder="1" applyAlignment="1">
      <alignment horizontal="center"/>
    </xf>
    <xf numFmtId="43" fontId="35" fillId="9" borderId="4" xfId="1" applyFont="1" applyFill="1" applyBorder="1" applyAlignment="1" applyProtection="1">
      <alignment horizontal="center"/>
    </xf>
    <xf numFmtId="0" fontId="35" fillId="9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right"/>
    </xf>
    <xf numFmtId="0" fontId="31" fillId="3" borderId="5" xfId="0" applyFont="1" applyFill="1" applyBorder="1" applyProtection="1">
      <protection locked="0"/>
    </xf>
    <xf numFmtId="0" fontId="31" fillId="3" borderId="7" xfId="0" applyFont="1" applyFill="1" applyBorder="1" applyProtection="1">
      <protection locked="0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right"/>
    </xf>
    <xf numFmtId="0" fontId="31" fillId="3" borderId="2" xfId="0" applyFont="1" applyFill="1" applyBorder="1" applyProtection="1">
      <protection locked="0"/>
    </xf>
    <xf numFmtId="0" fontId="31" fillId="3" borderId="9" xfId="0" applyFont="1" applyFill="1" applyBorder="1" applyProtection="1">
      <protection locked="0"/>
    </xf>
    <xf numFmtId="43" fontId="32" fillId="3" borderId="10" xfId="1" applyFont="1" applyFill="1" applyBorder="1" applyAlignment="1" applyProtection="1">
      <alignment horizontal="center"/>
    </xf>
    <xf numFmtId="164" fontId="31" fillId="3" borderId="12" xfId="0" applyNumberFormat="1" applyFont="1" applyFill="1" applyBorder="1" applyAlignment="1">
      <alignment horizontal="center"/>
    </xf>
    <xf numFmtId="0" fontId="32" fillId="3" borderId="28" xfId="0" applyFont="1" applyFill="1" applyBorder="1" applyAlignment="1">
      <alignment horizontal="right" vertical="top"/>
    </xf>
    <xf numFmtId="43" fontId="32" fillId="3" borderId="0" xfId="1" applyFont="1" applyFill="1" applyBorder="1" applyAlignment="1" applyProtection="1">
      <alignment vertical="top"/>
    </xf>
    <xf numFmtId="43" fontId="36" fillId="3" borderId="0" xfId="1" applyFont="1" applyFill="1" applyBorder="1" applyAlignment="1" applyProtection="1">
      <alignment horizontal="center" vertical="top"/>
    </xf>
    <xf numFmtId="164" fontId="31" fillId="3" borderId="30" xfId="0" applyNumberFormat="1" applyFont="1" applyFill="1" applyBorder="1" applyAlignment="1">
      <alignment horizontal="center"/>
    </xf>
    <xf numFmtId="0" fontId="31" fillId="16" borderId="32" xfId="0" applyFont="1" applyFill="1" applyBorder="1"/>
    <xf numFmtId="43" fontId="31" fillId="16" borderId="25" xfId="1" applyFont="1" applyFill="1" applyBorder="1" applyProtection="1"/>
    <xf numFmtId="0" fontId="31" fillId="16" borderId="25" xfId="0" applyFont="1" applyFill="1" applyBorder="1"/>
    <xf numFmtId="0" fontId="31" fillId="16" borderId="34" xfId="0" applyFont="1" applyFill="1" applyBorder="1" applyAlignment="1">
      <alignment horizontal="center"/>
    </xf>
    <xf numFmtId="0" fontId="32" fillId="16" borderId="3" xfId="0" applyFont="1" applyFill="1" applyBorder="1" applyAlignment="1">
      <alignment horizontal="center"/>
    </xf>
    <xf numFmtId="0" fontId="32" fillId="16" borderId="4" xfId="0" applyFont="1" applyFill="1" applyBorder="1" applyAlignment="1">
      <alignment horizontal="center"/>
    </xf>
    <xf numFmtId="43" fontId="32" fillId="16" borderId="4" xfId="1" applyFont="1" applyFill="1" applyBorder="1" applyAlignment="1" applyProtection="1">
      <alignment horizontal="center"/>
    </xf>
    <xf numFmtId="0" fontId="32" fillId="16" borderId="6" xfId="0" applyFont="1" applyFill="1" applyBorder="1" applyAlignment="1">
      <alignment horizontal="center"/>
    </xf>
    <xf numFmtId="0" fontId="31" fillId="3" borderId="3" xfId="0" applyFont="1" applyFill="1" applyBorder="1" applyAlignment="1">
      <alignment horizontal="center" vertical="center"/>
    </xf>
    <xf numFmtId="0" fontId="31" fillId="3" borderId="6" xfId="0" applyFont="1" applyFill="1" applyBorder="1" applyAlignment="1">
      <alignment horizontal="center" vertical="center"/>
    </xf>
    <xf numFmtId="43" fontId="36" fillId="2" borderId="0" xfId="1" applyFont="1" applyFill="1" applyBorder="1" applyAlignment="1" applyProtection="1">
      <alignment horizontal="center" vertical="top"/>
    </xf>
    <xf numFmtId="164" fontId="31" fillId="2" borderId="30" xfId="0" applyNumberFormat="1" applyFont="1" applyFill="1" applyBorder="1" applyAlignment="1">
      <alignment horizontal="center"/>
    </xf>
    <xf numFmtId="0" fontId="31" fillId="3" borderId="21" xfId="0" applyFont="1" applyFill="1" applyBorder="1" applyAlignment="1">
      <alignment horizontal="center" vertical="center"/>
    </xf>
    <xf numFmtId="43" fontId="31" fillId="3" borderId="22" xfId="1" applyFont="1" applyFill="1" applyBorder="1" applyAlignment="1" applyProtection="1">
      <alignment horizontal="center"/>
    </xf>
    <xf numFmtId="0" fontId="31" fillId="3" borderId="22" xfId="0" applyFont="1" applyFill="1" applyBorder="1" applyAlignment="1" applyProtection="1">
      <alignment horizontal="center" vertical="center"/>
      <protection locked="0"/>
    </xf>
    <xf numFmtId="0" fontId="31" fillId="3" borderId="23" xfId="0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43" fontId="31" fillId="0" borderId="4" xfId="1" applyFont="1" applyFill="1" applyBorder="1" applyAlignment="1" applyProtection="1">
      <alignment vertical="center"/>
      <protection locked="0"/>
    </xf>
    <xf numFmtId="0" fontId="31" fillId="0" borderId="4" xfId="0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43" fontId="33" fillId="0" borderId="4" xfId="1" applyFont="1" applyFill="1" applyBorder="1" applyAlignment="1" applyProtection="1">
      <alignment vertical="center"/>
      <protection locked="0"/>
    </xf>
    <xf numFmtId="0" fontId="33" fillId="0" borderId="6" xfId="0" applyFont="1" applyBorder="1" applyAlignment="1">
      <alignment horizontal="center" vertical="center"/>
    </xf>
    <xf numFmtId="0" fontId="32" fillId="3" borderId="24" xfId="0" applyFont="1" applyFill="1" applyBorder="1" applyAlignment="1">
      <alignment horizontal="right" vertical="center"/>
    </xf>
    <xf numFmtId="0" fontId="32" fillId="3" borderId="24" xfId="0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43" fontId="32" fillId="3" borderId="7" xfId="1" applyFont="1" applyFill="1" applyBorder="1" applyProtection="1"/>
    <xf numFmtId="0" fontId="31" fillId="3" borderId="30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right" vertical="center"/>
    </xf>
    <xf numFmtId="0" fontId="32" fillId="3" borderId="0" xfId="0" applyFont="1" applyFill="1" applyAlignment="1">
      <alignment vertical="center"/>
    </xf>
    <xf numFmtId="43" fontId="32" fillId="3" borderId="9" xfId="1" applyFont="1" applyFill="1" applyBorder="1" applyAlignment="1" applyProtection="1">
      <alignment horizontal="right"/>
      <protection locked="0"/>
    </xf>
    <xf numFmtId="0" fontId="20" fillId="10" borderId="0" xfId="3" applyFont="1" applyFill="1" applyAlignment="1">
      <alignment horizontal="center" vertical="center"/>
    </xf>
    <xf numFmtId="3" fontId="20" fillId="10" borderId="0" xfId="0" applyNumberFormat="1" applyFont="1" applyFill="1"/>
    <xf numFmtId="49" fontId="20" fillId="19" borderId="4" xfId="3" applyNumberFormat="1" applyFont="1" applyFill="1" applyBorder="1"/>
    <xf numFmtId="0" fontId="20" fillId="19" borderId="4" xfId="3" applyFont="1" applyFill="1" applyBorder="1" applyAlignment="1">
      <alignment horizontal="center" vertical="center"/>
    </xf>
    <xf numFmtId="0" fontId="20" fillId="19" borderId="0" xfId="0" applyFont="1" applyFill="1"/>
    <xf numFmtId="43" fontId="20" fillId="19" borderId="4" xfId="1" applyFont="1" applyFill="1" applyBorder="1"/>
    <xf numFmtId="14" fontId="20" fillId="19" borderId="0" xfId="0" applyNumberFormat="1" applyFont="1" applyFill="1"/>
    <xf numFmtId="0" fontId="20" fillId="19" borderId="4" xfId="3" applyFont="1" applyFill="1" applyBorder="1"/>
    <xf numFmtId="0" fontId="20" fillId="19" borderId="4" xfId="0" applyFont="1" applyFill="1" applyBorder="1" applyAlignment="1" applyProtection="1">
      <alignment vertical="center"/>
      <protection locked="0"/>
    </xf>
    <xf numFmtId="0" fontId="20" fillId="19" borderId="4" xfId="0" applyFont="1" applyFill="1" applyBorder="1" applyAlignment="1">
      <alignment horizontal="center"/>
    </xf>
    <xf numFmtId="0" fontId="20" fillId="19" borderId="4" xfId="0" applyFont="1" applyFill="1" applyBorder="1" applyAlignment="1">
      <alignment vertical="top" wrapText="1"/>
    </xf>
    <xf numFmtId="0" fontId="20" fillId="19" borderId="4" xfId="0" applyFont="1" applyFill="1" applyBorder="1" applyAlignment="1">
      <alignment horizontal="center" vertical="center" wrapText="1"/>
    </xf>
    <xf numFmtId="43" fontId="20" fillId="19" borderId="4" xfId="1" applyFont="1" applyFill="1" applyBorder="1" applyAlignment="1">
      <alignment vertical="top" wrapText="1"/>
    </xf>
    <xf numFmtId="3" fontId="20" fillId="19" borderId="4" xfId="0" applyNumberFormat="1" applyFont="1" applyFill="1" applyBorder="1"/>
    <xf numFmtId="49" fontId="20" fillId="19" borderId="0" xfId="3" applyNumberFormat="1" applyFont="1" applyFill="1"/>
    <xf numFmtId="0" fontId="20" fillId="19" borderId="0" xfId="3" applyFont="1" applyFill="1" applyAlignment="1">
      <alignment horizontal="center" vertical="center"/>
    </xf>
    <xf numFmtId="3" fontId="20" fillId="19" borderId="0" xfId="0" applyNumberFormat="1" applyFont="1" applyFill="1"/>
    <xf numFmtId="43" fontId="31" fillId="3" borderId="4" xfId="1" applyFont="1" applyFill="1" applyBorder="1" applyAlignment="1" applyProtection="1">
      <alignment horizontal="center" vertical="center"/>
      <protection locked="0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7" fillId="15" borderId="7" xfId="5" applyNumberFormat="1" applyFont="1" applyFill="1" applyBorder="1" applyAlignment="1" applyProtection="1">
      <alignment horizontal="center" vertical="center"/>
      <protection locked="0"/>
    </xf>
    <xf numFmtId="43" fontId="27" fillId="15" borderId="29" xfId="5" applyNumberFormat="1" applyFont="1" applyFill="1" applyBorder="1" applyAlignment="1" applyProtection="1">
      <alignment horizontal="center" vertical="center"/>
      <protection locked="0"/>
    </xf>
    <xf numFmtId="0" fontId="38" fillId="15" borderId="1" xfId="5" applyFont="1" applyFill="1" applyBorder="1" applyAlignment="1" applyProtection="1">
      <alignment horizontal="left"/>
      <protection locked="0"/>
    </xf>
    <xf numFmtId="0" fontId="39" fillId="15" borderId="1" xfId="0" applyFont="1" applyFill="1" applyBorder="1" applyAlignment="1" applyProtection="1">
      <alignment horizontal="left"/>
      <protection locked="0"/>
    </xf>
    <xf numFmtId="0" fontId="32" fillId="0" borderId="5" xfId="0" applyFont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center"/>
    </xf>
    <xf numFmtId="0" fontId="37" fillId="0" borderId="5" xfId="0" applyFont="1" applyBorder="1" applyAlignment="1">
      <alignment horizontal="left" vertical="center"/>
    </xf>
    <xf numFmtId="0" fontId="37" fillId="0" borderId="7" xfId="0" applyFont="1" applyBorder="1" applyAlignment="1">
      <alignment horizontal="left" vertical="center"/>
    </xf>
    <xf numFmtId="0" fontId="37" fillId="0" borderId="8" xfId="0" applyFont="1" applyBorder="1" applyAlignment="1">
      <alignment horizontal="left" vertical="center"/>
    </xf>
    <xf numFmtId="0" fontId="32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7" fillId="0" borderId="4" xfId="0" applyFont="1" applyBorder="1" applyAlignment="1">
      <alignment horizontal="left" vertical="center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1" fillId="3" borderId="4" xfId="0" applyFont="1" applyFill="1" applyBorder="1" applyAlignment="1" applyProtection="1">
      <alignment horizontal="left"/>
      <protection locked="0"/>
    </xf>
    <xf numFmtId="0" fontId="27" fillId="3" borderId="4" xfId="0" applyFont="1" applyFill="1" applyBorder="1" applyAlignment="1" applyProtection="1">
      <alignment horizontal="left"/>
      <protection locked="0"/>
    </xf>
    <xf numFmtId="0" fontId="31" fillId="3" borderId="45" xfId="0" applyFont="1" applyFill="1" applyBorder="1" applyAlignment="1" applyProtection="1">
      <alignment horizontal="left"/>
      <protection locked="0"/>
    </xf>
    <xf numFmtId="0" fontId="31" fillId="3" borderId="1" xfId="0" applyFont="1" applyFill="1" applyBorder="1" applyAlignment="1" applyProtection="1">
      <alignment horizontal="left"/>
      <protection locked="0"/>
    </xf>
    <xf numFmtId="0" fontId="31" fillId="3" borderId="46" xfId="0" applyFont="1" applyFill="1" applyBorder="1" applyAlignment="1" applyProtection="1">
      <alignment horizontal="left"/>
      <protection locked="0"/>
    </xf>
    <xf numFmtId="0" fontId="31" fillId="3" borderId="5" xfId="0" applyFont="1" applyFill="1" applyBorder="1" applyAlignment="1" applyProtection="1">
      <alignment horizontal="left"/>
      <protection locked="0"/>
    </xf>
    <xf numFmtId="0" fontId="31" fillId="3" borderId="7" xfId="0" applyFont="1" applyFill="1" applyBorder="1" applyAlignment="1" applyProtection="1">
      <alignment horizontal="left"/>
      <protection locked="0"/>
    </xf>
    <xf numFmtId="0" fontId="31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Alignment="1" applyProtection="1">
      <alignment horizontal="right" vertical="center"/>
      <protection locked="0"/>
    </xf>
    <xf numFmtId="0" fontId="32" fillId="3" borderId="11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0" fontId="32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7" fillId="3" borderId="0" xfId="0" applyFont="1" applyFill="1" applyAlignment="1" applyProtection="1">
      <alignment horizontal="left" vertical="top"/>
      <protection locked="0"/>
    </xf>
    <xf numFmtId="0" fontId="32" fillId="2" borderId="16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32" fillId="9" borderId="20" xfId="0" applyFont="1" applyFill="1" applyBorder="1" applyAlignment="1">
      <alignment horizontal="left"/>
    </xf>
    <xf numFmtId="0" fontId="32" fillId="9" borderId="14" xfId="0" applyFont="1" applyFill="1" applyBorder="1" applyAlignment="1">
      <alignment horizontal="left"/>
    </xf>
    <xf numFmtId="0" fontId="32" fillId="9" borderId="15" xfId="0" applyFont="1" applyFill="1" applyBorder="1" applyAlignment="1">
      <alignment horizontal="left"/>
    </xf>
    <xf numFmtId="0" fontId="35" fillId="9" borderId="4" xfId="0" applyFont="1" applyFill="1" applyBorder="1" applyAlignment="1">
      <alignment horizontal="center"/>
    </xf>
    <xf numFmtId="0" fontId="31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2" fillId="3" borderId="0" xfId="0" applyFont="1" applyFill="1" applyAlignment="1" applyProtection="1">
      <alignment horizontal="center"/>
      <protection locked="0"/>
    </xf>
    <xf numFmtId="0" fontId="32" fillId="3" borderId="0" xfId="0" applyFont="1" applyFill="1" applyAlignment="1">
      <alignment horizontal="center"/>
    </xf>
    <xf numFmtId="0" fontId="32" fillId="3" borderId="0" xfId="0" applyFont="1" applyFill="1" applyAlignment="1">
      <alignment horizontal="right"/>
    </xf>
    <xf numFmtId="0" fontId="32" fillId="16" borderId="26" xfId="0" applyFont="1" applyFill="1" applyBorder="1" applyAlignment="1">
      <alignment horizontal="left"/>
    </xf>
    <xf numFmtId="0" fontId="32" fillId="16" borderId="13" xfId="0" applyFont="1" applyFill="1" applyBorder="1" applyAlignment="1">
      <alignment horizontal="left"/>
    </xf>
    <xf numFmtId="0" fontId="32" fillId="16" borderId="33" xfId="0" applyFont="1" applyFill="1" applyBorder="1" applyAlignment="1">
      <alignment horizontal="left"/>
    </xf>
    <xf numFmtId="0" fontId="32" fillId="16" borderId="4" xfId="0" applyFont="1" applyFill="1" applyBorder="1" applyAlignment="1">
      <alignment horizontal="center"/>
    </xf>
    <xf numFmtId="0" fontId="31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2" fillId="3" borderId="0" xfId="1" applyFont="1" applyFill="1" applyAlignment="1" applyProtection="1">
      <alignment horizontal="center"/>
    </xf>
    <xf numFmtId="0" fontId="31" fillId="3" borderId="0" xfId="0" applyFont="1" applyFill="1" applyAlignment="1" applyProtection="1">
      <alignment horizontal="center"/>
      <protection locked="0"/>
    </xf>
    <xf numFmtId="0" fontId="32" fillId="3" borderId="10" xfId="0" applyFont="1" applyFill="1" applyBorder="1" applyAlignment="1">
      <alignment horizontal="center"/>
    </xf>
    <xf numFmtId="0" fontId="32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422379</xdr:colOff>
      <xdr:row>106</xdr:row>
      <xdr:rowOff>202406</xdr:rowOff>
    </xdr:from>
    <xdr:to>
      <xdr:col>4</xdr:col>
      <xdr:colOff>672270</xdr:colOff>
      <xdr:row>106</xdr:row>
      <xdr:rowOff>399801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627236" y="18018692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218738</xdr:colOff>
      <xdr:row>106</xdr:row>
      <xdr:rowOff>188118</xdr:rowOff>
    </xdr:from>
    <xdr:to>
      <xdr:col>5</xdr:col>
      <xdr:colOff>468629</xdr:colOff>
      <xdr:row>106</xdr:row>
      <xdr:rowOff>385513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421452" y="18004404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920193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HvVyzceHdKxPMZJE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18"/>
  <sheetViews>
    <sheetView topLeftCell="A265" zoomScale="60" zoomScaleNormal="60" workbookViewId="0">
      <selection activeCell="N109" sqref="N109"/>
    </sheetView>
  </sheetViews>
  <sheetFormatPr defaultColWidth="9.109375" defaultRowHeight="15.6"/>
  <cols>
    <col min="1" max="1" width="12" style="45" bestFit="1" customWidth="1"/>
    <col min="2" max="2" width="82.44140625" style="45" customWidth="1"/>
    <col min="3" max="3" width="9.1093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109375" style="45"/>
    <col min="13" max="13" width="34.109375" style="45" customWidth="1"/>
    <col min="14" max="14" width="41.77734375" style="45" bestFit="1" customWidth="1"/>
    <col min="15" max="16384" width="9.1093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526</v>
      </c>
      <c r="J2" s="45" t="s">
        <v>527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490</v>
      </c>
      <c r="J3" s="45" t="s">
        <v>490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487</v>
      </c>
      <c r="C4" s="111" t="s">
        <v>5</v>
      </c>
      <c r="E4" s="110" t="s">
        <v>487</v>
      </c>
      <c r="F4" s="112">
        <v>2000</v>
      </c>
      <c r="G4" s="111" t="s">
        <v>5</v>
      </c>
      <c r="I4" s="45" t="s">
        <v>491</v>
      </c>
      <c r="J4" s="45" t="s">
        <v>491</v>
      </c>
      <c r="K4" s="45">
        <v>2568</v>
      </c>
      <c r="M4" s="22" t="s">
        <v>556</v>
      </c>
      <c r="N4" s="20" t="s">
        <v>558</v>
      </c>
      <c r="O4" s="45">
        <v>299</v>
      </c>
    </row>
    <row r="5" spans="1:15">
      <c r="A5" s="109">
        <v>243888</v>
      </c>
      <c r="B5" s="110" t="s">
        <v>847</v>
      </c>
      <c r="C5" s="111" t="s">
        <v>5</v>
      </c>
      <c r="E5" s="110" t="s">
        <v>847</v>
      </c>
      <c r="F5" s="112">
        <v>2350</v>
      </c>
      <c r="G5" s="111" t="s">
        <v>5</v>
      </c>
      <c r="I5" s="45" t="s">
        <v>492</v>
      </c>
      <c r="J5" s="45" t="s">
        <v>492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A6" s="109">
        <v>243888</v>
      </c>
      <c r="B6" s="110" t="s">
        <v>848</v>
      </c>
      <c r="C6" s="111" t="s">
        <v>5</v>
      </c>
      <c r="E6" s="110" t="s">
        <v>848</v>
      </c>
      <c r="F6" s="112">
        <v>3390</v>
      </c>
      <c r="G6" s="111"/>
      <c r="I6" s="45" t="s">
        <v>493</v>
      </c>
      <c r="J6" s="45" t="s">
        <v>493</v>
      </c>
      <c r="K6" s="45">
        <v>2570</v>
      </c>
      <c r="M6" s="22" t="s">
        <v>346</v>
      </c>
      <c r="N6" s="20" t="s">
        <v>555</v>
      </c>
      <c r="O6" s="45">
        <v>499</v>
      </c>
    </row>
    <row r="7" spans="1:15">
      <c r="A7" s="101">
        <v>243171</v>
      </c>
      <c r="B7" s="48" t="s">
        <v>444</v>
      </c>
      <c r="C7" s="49" t="s">
        <v>5</v>
      </c>
      <c r="E7" s="48" t="s">
        <v>444</v>
      </c>
      <c r="F7" s="50">
        <v>2200</v>
      </c>
      <c r="G7" s="49" t="s">
        <v>5</v>
      </c>
      <c r="I7" s="45" t="s">
        <v>494</v>
      </c>
      <c r="J7" s="45" t="s">
        <v>494</v>
      </c>
      <c r="M7" s="22" t="s">
        <v>347</v>
      </c>
      <c r="N7" s="20" t="s">
        <v>304</v>
      </c>
    </row>
    <row r="8" spans="1:15">
      <c r="B8" s="51" t="s">
        <v>114</v>
      </c>
      <c r="C8" s="49" t="s">
        <v>5</v>
      </c>
      <c r="E8" s="51" t="s">
        <v>114</v>
      </c>
      <c r="F8" s="50">
        <v>1177</v>
      </c>
      <c r="G8" s="49" t="s">
        <v>5</v>
      </c>
      <c r="I8" s="45" t="s">
        <v>495</v>
      </c>
      <c r="J8" s="45" t="s">
        <v>495</v>
      </c>
      <c r="M8" s="22" t="s">
        <v>348</v>
      </c>
      <c r="N8" s="21" t="s">
        <v>301</v>
      </c>
      <c r="O8" s="45">
        <v>399</v>
      </c>
    </row>
    <row r="9" spans="1:15">
      <c r="A9" s="45" t="s">
        <v>528</v>
      </c>
      <c r="B9" s="51" t="s">
        <v>115</v>
      </c>
      <c r="C9" s="49" t="s">
        <v>5</v>
      </c>
      <c r="E9" s="51" t="s">
        <v>115</v>
      </c>
      <c r="F9" s="50">
        <v>1712</v>
      </c>
      <c r="G9" s="49" t="s">
        <v>5</v>
      </c>
      <c r="I9" s="45" t="s">
        <v>496</v>
      </c>
      <c r="J9" s="45" t="s">
        <v>496</v>
      </c>
      <c r="M9" s="22" t="s">
        <v>518</v>
      </c>
      <c r="N9" s="21" t="s">
        <v>301</v>
      </c>
    </row>
    <row r="10" spans="1:15">
      <c r="A10" s="45" t="s">
        <v>553</v>
      </c>
      <c r="B10" s="51" t="s">
        <v>551</v>
      </c>
      <c r="C10" s="49" t="s">
        <v>5</v>
      </c>
      <c r="E10" s="51" t="s">
        <v>551</v>
      </c>
      <c r="F10" s="50">
        <v>2650</v>
      </c>
      <c r="G10" s="49" t="s">
        <v>5</v>
      </c>
      <c r="I10" s="45" t="s">
        <v>497</v>
      </c>
      <c r="J10" s="45" t="s">
        <v>497</v>
      </c>
      <c r="M10" s="23" t="s">
        <v>349</v>
      </c>
      <c r="N10" s="20" t="s">
        <v>304</v>
      </c>
    </row>
    <row r="11" spans="1:15">
      <c r="A11" s="45" t="s">
        <v>553</v>
      </c>
      <c r="B11" s="51" t="s">
        <v>552</v>
      </c>
      <c r="C11" s="49" t="s">
        <v>5</v>
      </c>
      <c r="E11" s="51" t="s">
        <v>552</v>
      </c>
      <c r="F11" s="50">
        <v>3990</v>
      </c>
      <c r="G11" s="49" t="s">
        <v>5</v>
      </c>
      <c r="I11" s="45" t="s">
        <v>498</v>
      </c>
      <c r="J11" s="45" t="s">
        <v>498</v>
      </c>
      <c r="M11" s="23" t="s">
        <v>485</v>
      </c>
      <c r="N11" s="20" t="s">
        <v>304</v>
      </c>
    </row>
    <row r="12" spans="1:15">
      <c r="A12" s="45" t="s">
        <v>553</v>
      </c>
      <c r="B12" s="52" t="s">
        <v>566</v>
      </c>
      <c r="C12" s="49" t="s">
        <v>5</v>
      </c>
      <c r="E12" s="52" t="s">
        <v>566</v>
      </c>
      <c r="F12" s="50">
        <v>10000</v>
      </c>
      <c r="G12" s="49" t="s">
        <v>5</v>
      </c>
      <c r="I12" s="45" t="s">
        <v>499</v>
      </c>
      <c r="J12" s="45" t="s">
        <v>499</v>
      </c>
      <c r="M12" s="23" t="s">
        <v>484</v>
      </c>
      <c r="N12" s="20" t="s">
        <v>304</v>
      </c>
    </row>
    <row r="13" spans="1:15">
      <c r="A13" s="45" t="s">
        <v>553</v>
      </c>
      <c r="B13" s="52" t="s">
        <v>567</v>
      </c>
      <c r="C13" s="49" t="s">
        <v>5</v>
      </c>
      <c r="E13" s="52" t="s">
        <v>567</v>
      </c>
      <c r="F13" s="50">
        <v>2800</v>
      </c>
      <c r="G13" s="49" t="s">
        <v>5</v>
      </c>
      <c r="I13" s="45" t="s">
        <v>500</v>
      </c>
      <c r="J13" s="45" t="s">
        <v>500</v>
      </c>
      <c r="M13" s="23" t="s">
        <v>409</v>
      </c>
      <c r="N13" s="20" t="s">
        <v>304</v>
      </c>
    </row>
    <row r="14" spans="1:15">
      <c r="B14" s="51" t="s">
        <v>116</v>
      </c>
      <c r="C14" s="49" t="s">
        <v>5</v>
      </c>
      <c r="E14" s="51" t="s">
        <v>116</v>
      </c>
      <c r="F14" s="50">
        <v>1926</v>
      </c>
      <c r="G14" s="49" t="s">
        <v>5</v>
      </c>
      <c r="I14" s="45" t="s">
        <v>501</v>
      </c>
      <c r="J14" s="45" t="s">
        <v>501</v>
      </c>
      <c r="M14" s="23" t="s">
        <v>410</v>
      </c>
      <c r="N14" s="21" t="s">
        <v>302</v>
      </c>
      <c r="O14" s="45">
        <v>499</v>
      </c>
    </row>
    <row r="15" spans="1:15">
      <c r="B15" s="51" t="s">
        <v>117</v>
      </c>
      <c r="C15" s="49" t="s">
        <v>5</v>
      </c>
      <c r="E15" s="51" t="s">
        <v>117</v>
      </c>
      <c r="F15" s="50">
        <v>2568</v>
      </c>
      <c r="G15" s="49" t="s">
        <v>5</v>
      </c>
      <c r="I15" s="45" t="s">
        <v>520</v>
      </c>
      <c r="J15" s="45" t="s">
        <v>520</v>
      </c>
      <c r="M15" s="23" t="s">
        <v>350</v>
      </c>
      <c r="N15" s="20" t="s">
        <v>304</v>
      </c>
    </row>
    <row r="16" spans="1:15">
      <c r="B16" s="48" t="s">
        <v>89</v>
      </c>
      <c r="C16" s="49" t="s">
        <v>5</v>
      </c>
      <c r="E16" s="48" t="s">
        <v>89</v>
      </c>
      <c r="F16" s="50">
        <v>1050</v>
      </c>
      <c r="G16" s="49" t="s">
        <v>5</v>
      </c>
      <c r="J16" s="45" t="s">
        <v>525</v>
      </c>
      <c r="M16" s="23" t="s">
        <v>351</v>
      </c>
      <c r="N16" s="20" t="s">
        <v>304</v>
      </c>
    </row>
    <row r="17" spans="1:15">
      <c r="B17" s="48" t="s">
        <v>440</v>
      </c>
      <c r="C17" s="49" t="s">
        <v>5</v>
      </c>
      <c r="E17" s="48" t="s">
        <v>440</v>
      </c>
      <c r="F17" s="50">
        <v>2600</v>
      </c>
      <c r="G17" s="49" t="s">
        <v>5</v>
      </c>
      <c r="J17" s="45" t="s">
        <v>526</v>
      </c>
      <c r="M17" s="23" t="s">
        <v>352</v>
      </c>
      <c r="N17" s="20" t="s">
        <v>304</v>
      </c>
    </row>
    <row r="18" spans="1:15">
      <c r="B18" s="52" t="s">
        <v>110</v>
      </c>
      <c r="C18" s="49" t="s">
        <v>5</v>
      </c>
      <c r="E18" s="52" t="s">
        <v>110</v>
      </c>
      <c r="F18" s="50">
        <v>14552</v>
      </c>
      <c r="G18" s="49" t="s">
        <v>5</v>
      </c>
      <c r="M18" s="23" t="s">
        <v>353</v>
      </c>
      <c r="N18" s="20" t="s">
        <v>304</v>
      </c>
    </row>
    <row r="19" spans="1:15">
      <c r="B19" s="52" t="s">
        <v>111</v>
      </c>
      <c r="C19" s="49" t="s">
        <v>5</v>
      </c>
      <c r="E19" s="52" t="s">
        <v>111</v>
      </c>
      <c r="F19" s="50">
        <v>18511</v>
      </c>
      <c r="G19" s="49" t="s">
        <v>5</v>
      </c>
      <c r="I19" s="113" t="s">
        <v>531</v>
      </c>
      <c r="M19" s="23" t="s">
        <v>354</v>
      </c>
      <c r="N19" s="21" t="s">
        <v>301</v>
      </c>
      <c r="O19" s="45">
        <v>399</v>
      </c>
    </row>
    <row r="20" spans="1:15">
      <c r="B20" s="52" t="s">
        <v>112</v>
      </c>
      <c r="C20" s="49" t="s">
        <v>5</v>
      </c>
      <c r="E20" s="52" t="s">
        <v>112</v>
      </c>
      <c r="F20" s="50">
        <v>24075</v>
      </c>
      <c r="G20" s="49" t="s">
        <v>5</v>
      </c>
      <c r="I20" s="113" t="s">
        <v>503</v>
      </c>
      <c r="M20" s="23" t="s">
        <v>517</v>
      </c>
      <c r="N20" s="21" t="s">
        <v>301</v>
      </c>
      <c r="O20" s="45">
        <v>399</v>
      </c>
    </row>
    <row r="21" spans="1:15">
      <c r="B21" s="52" t="s">
        <v>113</v>
      </c>
      <c r="C21" s="49" t="s">
        <v>5</v>
      </c>
      <c r="E21" s="52" t="s">
        <v>113</v>
      </c>
      <c r="F21" s="50">
        <v>39269</v>
      </c>
      <c r="G21" s="49" t="s">
        <v>5</v>
      </c>
      <c r="I21" s="113" t="s">
        <v>504</v>
      </c>
      <c r="J21" s="113"/>
      <c r="M21" s="23" t="s">
        <v>460</v>
      </c>
      <c r="N21" s="20" t="s">
        <v>558</v>
      </c>
      <c r="O21" s="45">
        <v>299</v>
      </c>
    </row>
    <row r="22" spans="1:15">
      <c r="A22" s="45" t="s">
        <v>553</v>
      </c>
      <c r="B22" s="52" t="s">
        <v>554</v>
      </c>
      <c r="C22" s="49" t="s">
        <v>5</v>
      </c>
      <c r="E22" s="52" t="s">
        <v>554</v>
      </c>
      <c r="F22" s="50">
        <v>4500</v>
      </c>
      <c r="G22" s="49" t="s">
        <v>5</v>
      </c>
      <c r="I22" s="45" t="s">
        <v>505</v>
      </c>
      <c r="J22" s="113"/>
      <c r="M22" s="23" t="s">
        <v>355</v>
      </c>
      <c r="N22" s="21" t="s">
        <v>302</v>
      </c>
    </row>
    <row r="23" spans="1:15">
      <c r="A23" s="45" t="s">
        <v>528</v>
      </c>
      <c r="B23" s="52" t="s">
        <v>109</v>
      </c>
      <c r="C23" s="49" t="s">
        <v>5</v>
      </c>
      <c r="E23" s="52" t="s">
        <v>109</v>
      </c>
      <c r="F23" s="53">
        <v>6741</v>
      </c>
      <c r="G23" s="49" t="s">
        <v>5</v>
      </c>
      <c r="I23" s="45" t="s">
        <v>506</v>
      </c>
      <c r="M23" s="23" t="s">
        <v>356</v>
      </c>
      <c r="N23" s="20" t="s">
        <v>557</v>
      </c>
    </row>
    <row r="24" spans="1:15">
      <c r="A24" s="45" t="s">
        <v>528</v>
      </c>
      <c r="B24" s="52" t="s">
        <v>571</v>
      </c>
      <c r="C24" s="49" t="s">
        <v>5</v>
      </c>
      <c r="E24" s="52" t="s">
        <v>571</v>
      </c>
      <c r="F24" s="53">
        <v>1000</v>
      </c>
      <c r="G24" s="49" t="s">
        <v>5</v>
      </c>
      <c r="I24" s="45" t="s">
        <v>507</v>
      </c>
      <c r="M24" s="23" t="s">
        <v>357</v>
      </c>
      <c r="N24" s="20" t="s">
        <v>304</v>
      </c>
    </row>
    <row r="25" spans="1:15">
      <c r="A25" s="45" t="s">
        <v>528</v>
      </c>
      <c r="B25" s="52" t="s">
        <v>569</v>
      </c>
      <c r="C25" s="49" t="s">
        <v>5</v>
      </c>
      <c r="E25" s="52" t="s">
        <v>569</v>
      </c>
      <c r="F25" s="53">
        <v>7600</v>
      </c>
      <c r="G25" s="49" t="s">
        <v>5</v>
      </c>
      <c r="I25" s="45" t="s">
        <v>508</v>
      </c>
      <c r="M25" s="23" t="s">
        <v>358</v>
      </c>
      <c r="N25" s="20" t="s">
        <v>304</v>
      </c>
    </row>
    <row r="26" spans="1:15">
      <c r="A26" s="45" t="s">
        <v>528</v>
      </c>
      <c r="B26" s="52" t="s">
        <v>570</v>
      </c>
      <c r="C26" s="49" t="s">
        <v>5</v>
      </c>
      <c r="E26" s="52" t="s">
        <v>570</v>
      </c>
      <c r="F26" s="53">
        <v>12000</v>
      </c>
      <c r="G26" s="49" t="s">
        <v>5</v>
      </c>
      <c r="I26" s="45" t="s">
        <v>509</v>
      </c>
      <c r="M26" s="23"/>
      <c r="N26" s="20"/>
    </row>
    <row r="27" spans="1:15">
      <c r="A27" s="45" t="s">
        <v>141</v>
      </c>
      <c r="B27" s="52" t="s">
        <v>142</v>
      </c>
      <c r="C27" s="49" t="s">
        <v>5</v>
      </c>
      <c r="E27" s="52" t="s">
        <v>142</v>
      </c>
      <c r="F27" s="53">
        <v>9700</v>
      </c>
      <c r="G27" s="49" t="s">
        <v>5</v>
      </c>
      <c r="I27" s="45" t="s">
        <v>510</v>
      </c>
      <c r="M27" s="23"/>
      <c r="N27" s="20"/>
    </row>
    <row r="28" spans="1:15">
      <c r="A28" s="45" t="s">
        <v>141</v>
      </c>
      <c r="B28" s="52" t="s">
        <v>143</v>
      </c>
      <c r="C28" s="49" t="s">
        <v>5</v>
      </c>
      <c r="E28" s="52" t="s">
        <v>143</v>
      </c>
      <c r="F28" s="53">
        <v>12500</v>
      </c>
      <c r="G28" s="49" t="s">
        <v>5</v>
      </c>
      <c r="I28" s="45" t="s">
        <v>511</v>
      </c>
      <c r="N28" s="21"/>
    </row>
    <row r="29" spans="1:15" ht="16.8" customHeight="1">
      <c r="A29" s="45" t="s">
        <v>141</v>
      </c>
      <c r="B29" s="52" t="s">
        <v>452</v>
      </c>
      <c r="C29" s="49" t="s">
        <v>5</v>
      </c>
      <c r="E29" s="52" t="s">
        <v>452</v>
      </c>
      <c r="F29" s="53">
        <v>12500</v>
      </c>
      <c r="G29" s="49" t="s">
        <v>5</v>
      </c>
      <c r="I29" s="45" t="s">
        <v>512</v>
      </c>
    </row>
    <row r="30" spans="1:15">
      <c r="B30" s="48" t="s">
        <v>708</v>
      </c>
      <c r="C30" s="49" t="s">
        <v>5</v>
      </c>
      <c r="E30" s="48" t="s">
        <v>708</v>
      </c>
      <c r="F30" s="50">
        <v>45</v>
      </c>
      <c r="G30" s="49" t="s">
        <v>5</v>
      </c>
      <c r="I30" s="45" t="s">
        <v>513</v>
      </c>
    </row>
    <row r="31" spans="1:15">
      <c r="B31" s="48" t="s">
        <v>656</v>
      </c>
      <c r="C31" s="49" t="s">
        <v>5</v>
      </c>
      <c r="E31" s="48" t="s">
        <v>656</v>
      </c>
      <c r="F31" s="50">
        <v>3400</v>
      </c>
      <c r="G31" s="49" t="s">
        <v>5</v>
      </c>
      <c r="I31" s="45" t="s">
        <v>514</v>
      </c>
    </row>
    <row r="32" spans="1:15">
      <c r="A32" s="101">
        <v>243171</v>
      </c>
      <c r="B32" s="48" t="s">
        <v>445</v>
      </c>
      <c r="C32" s="49" t="s">
        <v>5</v>
      </c>
      <c r="E32" s="48" t="s">
        <v>445</v>
      </c>
      <c r="F32" s="50">
        <v>5750</v>
      </c>
      <c r="G32" s="49" t="s">
        <v>5</v>
      </c>
      <c r="I32" s="45" t="s">
        <v>526</v>
      </c>
    </row>
    <row r="33" spans="1:8" ht="31.2">
      <c r="A33" s="101"/>
      <c r="B33" s="48" t="s">
        <v>565</v>
      </c>
      <c r="C33" s="49" t="s">
        <v>5</v>
      </c>
      <c r="E33" s="48" t="s">
        <v>565</v>
      </c>
      <c r="F33" s="50">
        <v>26000</v>
      </c>
      <c r="G33" s="49" t="s">
        <v>5</v>
      </c>
    </row>
    <row r="34" spans="1:8">
      <c r="A34" s="109">
        <v>243257</v>
      </c>
      <c r="B34" s="110" t="s">
        <v>488</v>
      </c>
      <c r="C34" s="111" t="s">
        <v>5</v>
      </c>
      <c r="E34" s="110" t="s">
        <v>488</v>
      </c>
      <c r="F34" s="112">
        <v>10890</v>
      </c>
      <c r="G34" s="111" t="s">
        <v>5</v>
      </c>
    </row>
    <row r="35" spans="1:8">
      <c r="A35" s="109">
        <v>243410</v>
      </c>
      <c r="B35" s="110" t="s">
        <v>560</v>
      </c>
      <c r="C35" s="111" t="s">
        <v>5</v>
      </c>
      <c r="E35" s="110" t="s">
        <v>560</v>
      </c>
      <c r="F35" s="112">
        <v>3000</v>
      </c>
      <c r="G35" s="111" t="s">
        <v>5</v>
      </c>
    </row>
    <row r="36" spans="1:8">
      <c r="A36" s="109">
        <v>243888</v>
      </c>
      <c r="B36" s="110" t="s">
        <v>861</v>
      </c>
      <c r="C36" s="111" t="s">
        <v>5</v>
      </c>
      <c r="E36" s="110" t="s">
        <v>861</v>
      </c>
      <c r="F36" s="112">
        <v>3900</v>
      </c>
      <c r="G36" s="111" t="s">
        <v>5</v>
      </c>
    </row>
    <row r="37" spans="1:8">
      <c r="A37" s="101">
        <v>243171</v>
      </c>
      <c r="B37" s="48" t="s">
        <v>446</v>
      </c>
      <c r="C37" s="49" t="s">
        <v>5</v>
      </c>
      <c r="E37" s="48" t="s">
        <v>446</v>
      </c>
      <c r="F37" s="50">
        <v>4500</v>
      </c>
      <c r="G37" s="49" t="s">
        <v>5</v>
      </c>
    </row>
    <row r="38" spans="1:8">
      <c r="A38" s="101"/>
      <c r="B38" s="48" t="s">
        <v>594</v>
      </c>
      <c r="C38" s="49" t="s">
        <v>5</v>
      </c>
      <c r="E38" s="48" t="s">
        <v>594</v>
      </c>
      <c r="F38" s="50">
        <v>50000</v>
      </c>
      <c r="G38" s="49" t="s">
        <v>5</v>
      </c>
    </row>
    <row r="39" spans="1:8">
      <c r="A39" s="101"/>
      <c r="B39" s="48" t="s">
        <v>593</v>
      </c>
      <c r="C39" s="49" t="s">
        <v>5</v>
      </c>
      <c r="E39" s="48" t="s">
        <v>593</v>
      </c>
      <c r="F39" s="50">
        <v>10000</v>
      </c>
      <c r="G39" s="49" t="s">
        <v>5</v>
      </c>
    </row>
    <row r="40" spans="1:8">
      <c r="B40" s="48" t="s">
        <v>34</v>
      </c>
      <c r="C40" s="49" t="s">
        <v>5</v>
      </c>
      <c r="E40" s="48" t="s">
        <v>34</v>
      </c>
      <c r="F40" s="50">
        <v>3400</v>
      </c>
      <c r="G40" s="49" t="s">
        <v>5</v>
      </c>
    </row>
    <row r="41" spans="1:8">
      <c r="B41" s="48" t="s">
        <v>35</v>
      </c>
      <c r="C41" s="49" t="s">
        <v>5</v>
      </c>
      <c r="E41" s="48" t="s">
        <v>35</v>
      </c>
      <c r="F41" s="50">
        <v>5120</v>
      </c>
      <c r="G41" s="49" t="s">
        <v>5</v>
      </c>
    </row>
    <row r="42" spans="1:8">
      <c r="B42" s="48" t="s">
        <v>36</v>
      </c>
      <c r="C42" s="49" t="s">
        <v>5</v>
      </c>
      <c r="E42" s="48" t="s">
        <v>36</v>
      </c>
      <c r="F42" s="50">
        <v>7900</v>
      </c>
      <c r="G42" s="49" t="s">
        <v>5</v>
      </c>
    </row>
    <row r="43" spans="1:8" s="275" customFormat="1">
      <c r="B43" s="281" t="s">
        <v>857</v>
      </c>
      <c r="C43" s="282" t="s">
        <v>5</v>
      </c>
      <c r="E43" s="281" t="s">
        <v>857</v>
      </c>
      <c r="F43" s="283">
        <v>4600</v>
      </c>
      <c r="G43" s="282" t="s">
        <v>5</v>
      </c>
    </row>
    <row r="44" spans="1:8">
      <c r="B44" s="48" t="s">
        <v>702</v>
      </c>
      <c r="C44" s="49" t="s">
        <v>40</v>
      </c>
      <c r="E44" s="48" t="s">
        <v>702</v>
      </c>
      <c r="F44" s="50">
        <v>1750</v>
      </c>
      <c r="G44" s="49" t="s">
        <v>40</v>
      </c>
    </row>
    <row r="45" spans="1:8">
      <c r="B45" s="48" t="s">
        <v>846</v>
      </c>
      <c r="C45" s="49" t="s">
        <v>63</v>
      </c>
      <c r="E45" s="48" t="s">
        <v>846</v>
      </c>
      <c r="F45" s="50">
        <v>2880</v>
      </c>
      <c r="G45" s="49" t="s">
        <v>63</v>
      </c>
    </row>
    <row r="46" spans="1:8">
      <c r="B46" s="48" t="s">
        <v>37</v>
      </c>
      <c r="C46" s="49" t="s">
        <v>5</v>
      </c>
      <c r="E46" s="48" t="s">
        <v>37</v>
      </c>
      <c r="F46" s="50">
        <v>860</v>
      </c>
      <c r="G46" s="49" t="s">
        <v>5</v>
      </c>
    </row>
    <row r="47" spans="1:8">
      <c r="B47" s="48" t="s">
        <v>38</v>
      </c>
      <c r="C47" s="49" t="s">
        <v>5</v>
      </c>
      <c r="E47" s="48" t="s">
        <v>38</v>
      </c>
      <c r="F47" s="50">
        <v>960</v>
      </c>
      <c r="G47" s="49" t="s">
        <v>5</v>
      </c>
    </row>
    <row r="48" spans="1:8">
      <c r="B48" s="48" t="s">
        <v>39</v>
      </c>
      <c r="C48" s="49" t="s">
        <v>5</v>
      </c>
      <c r="E48" s="48" t="s">
        <v>39</v>
      </c>
      <c r="F48" s="50">
        <v>360</v>
      </c>
      <c r="G48" s="49" t="s">
        <v>5</v>
      </c>
      <c r="H48" s="45" t="s">
        <v>464</v>
      </c>
    </row>
    <row r="49" spans="1:11">
      <c r="B49" s="48" t="s">
        <v>705</v>
      </c>
      <c r="C49" s="49" t="s">
        <v>5</v>
      </c>
      <c r="E49" s="48" t="s">
        <v>705</v>
      </c>
      <c r="F49" s="50">
        <v>1890</v>
      </c>
      <c r="G49" s="49" t="s">
        <v>5</v>
      </c>
    </row>
    <row r="50" spans="1:11">
      <c r="B50" s="48" t="s">
        <v>476</v>
      </c>
      <c r="C50" s="49" t="s">
        <v>40</v>
      </c>
      <c r="E50" s="48" t="s">
        <v>476</v>
      </c>
      <c r="F50" s="50">
        <v>3300</v>
      </c>
      <c r="G50" s="49" t="s">
        <v>40</v>
      </c>
    </row>
    <row r="51" spans="1:11">
      <c r="B51" s="48" t="s">
        <v>131</v>
      </c>
      <c r="C51" s="49" t="s">
        <v>40</v>
      </c>
      <c r="E51" s="48" t="s">
        <v>131</v>
      </c>
      <c r="F51" s="50">
        <v>1800</v>
      </c>
      <c r="G51" s="49" t="s">
        <v>40</v>
      </c>
    </row>
    <row r="52" spans="1:11">
      <c r="B52" s="48" t="s">
        <v>87</v>
      </c>
      <c r="C52" s="49" t="s">
        <v>40</v>
      </c>
      <c r="E52" s="48" t="s">
        <v>87</v>
      </c>
      <c r="F52" s="50">
        <v>2630</v>
      </c>
      <c r="G52" s="49" t="s">
        <v>40</v>
      </c>
    </row>
    <row r="53" spans="1:11">
      <c r="B53" s="48" t="s">
        <v>85</v>
      </c>
      <c r="C53" s="49" t="s">
        <v>63</v>
      </c>
      <c r="E53" s="48" t="s">
        <v>85</v>
      </c>
      <c r="F53" s="50">
        <v>960</v>
      </c>
      <c r="G53" s="49" t="s">
        <v>42</v>
      </c>
    </row>
    <row r="54" spans="1:11">
      <c r="B54" s="48" t="s">
        <v>41</v>
      </c>
      <c r="C54" s="49" t="s">
        <v>42</v>
      </c>
      <c r="E54" s="48" t="s">
        <v>41</v>
      </c>
      <c r="F54" s="50">
        <v>50</v>
      </c>
      <c r="G54" s="49" t="s">
        <v>42</v>
      </c>
      <c r="H54" s="45" t="s">
        <v>55</v>
      </c>
      <c r="I54" s="84" t="s">
        <v>811</v>
      </c>
      <c r="J54" s="84"/>
      <c r="K54" s="87">
        <v>1300</v>
      </c>
    </row>
    <row r="55" spans="1:11">
      <c r="B55" s="48" t="s">
        <v>43</v>
      </c>
      <c r="C55" s="49" t="s">
        <v>42</v>
      </c>
      <c r="E55" s="48" t="s">
        <v>43</v>
      </c>
      <c r="F55" s="50">
        <v>50</v>
      </c>
      <c r="G55" s="49" t="s">
        <v>42</v>
      </c>
      <c r="H55" s="45" t="s">
        <v>155</v>
      </c>
      <c r="I55" s="84" t="s">
        <v>420</v>
      </c>
      <c r="J55" s="84"/>
      <c r="K55" s="87">
        <v>1000</v>
      </c>
    </row>
    <row r="56" spans="1:11">
      <c r="B56" s="48" t="s">
        <v>44</v>
      </c>
      <c r="C56" s="49" t="s">
        <v>5</v>
      </c>
      <c r="E56" s="48" t="s">
        <v>44</v>
      </c>
      <c r="F56" s="50">
        <v>60</v>
      </c>
      <c r="G56" s="49" t="s">
        <v>5</v>
      </c>
      <c r="I56" s="84" t="s">
        <v>421</v>
      </c>
      <c r="J56" s="84"/>
      <c r="K56" s="87">
        <v>1500</v>
      </c>
    </row>
    <row r="57" spans="1:11">
      <c r="B57" s="48" t="s">
        <v>411</v>
      </c>
      <c r="C57" s="49" t="s">
        <v>11</v>
      </c>
      <c r="E57" s="48" t="s">
        <v>411</v>
      </c>
      <c r="F57" s="50">
        <v>1200</v>
      </c>
      <c r="G57" s="49" t="s">
        <v>11</v>
      </c>
      <c r="I57" s="84" t="s">
        <v>422</v>
      </c>
      <c r="J57" s="84"/>
      <c r="K57" s="87">
        <v>2000</v>
      </c>
    </row>
    <row r="58" spans="1:11">
      <c r="B58" s="48" t="s">
        <v>562</v>
      </c>
      <c r="C58" s="49" t="s">
        <v>11</v>
      </c>
      <c r="E58" s="48" t="s">
        <v>562</v>
      </c>
      <c r="F58" s="50">
        <v>8500</v>
      </c>
      <c r="G58" s="49" t="s">
        <v>11</v>
      </c>
      <c r="I58" s="51" t="s">
        <v>394</v>
      </c>
      <c r="J58" s="51"/>
      <c r="K58" s="50">
        <v>150</v>
      </c>
    </row>
    <row r="59" spans="1:11" s="275" customFormat="1">
      <c r="A59" s="277">
        <v>243888</v>
      </c>
      <c r="B59" s="281" t="s">
        <v>859</v>
      </c>
      <c r="C59" s="282" t="s">
        <v>11</v>
      </c>
      <c r="E59" s="281" t="s">
        <v>859</v>
      </c>
      <c r="F59" s="283">
        <v>1500</v>
      </c>
      <c r="G59" s="282" t="s">
        <v>11</v>
      </c>
      <c r="I59" s="51" t="s">
        <v>408</v>
      </c>
      <c r="J59" s="51"/>
      <c r="K59" s="50">
        <v>500</v>
      </c>
    </row>
    <row r="60" spans="1:11">
      <c r="B60" s="48" t="s">
        <v>45</v>
      </c>
      <c r="C60" s="49" t="s">
        <v>5</v>
      </c>
      <c r="E60" s="48" t="s">
        <v>45</v>
      </c>
      <c r="F60" s="50">
        <v>1050</v>
      </c>
      <c r="G60" s="49" t="s">
        <v>5</v>
      </c>
      <c r="I60" s="92" t="s">
        <v>627</v>
      </c>
      <c r="J60" s="92"/>
      <c r="K60" s="93">
        <v>7</v>
      </c>
    </row>
    <row r="61" spans="1:11">
      <c r="B61" s="62" t="s">
        <v>137</v>
      </c>
      <c r="C61" s="59" t="s">
        <v>63</v>
      </c>
      <c r="D61" s="60"/>
      <c r="E61" s="62" t="s">
        <v>137</v>
      </c>
      <c r="F61" s="61">
        <v>570</v>
      </c>
      <c r="G61" s="59" t="s">
        <v>63</v>
      </c>
      <c r="I61" s="54" t="s">
        <v>628</v>
      </c>
      <c r="J61" s="54"/>
      <c r="K61" s="56">
        <v>7</v>
      </c>
    </row>
    <row r="62" spans="1:11">
      <c r="B62" s="51" t="s">
        <v>707</v>
      </c>
      <c r="C62" s="49" t="s">
        <v>0</v>
      </c>
      <c r="E62" s="51" t="s">
        <v>707</v>
      </c>
      <c r="F62" s="50">
        <v>1200</v>
      </c>
      <c r="G62" s="49" t="s">
        <v>0</v>
      </c>
      <c r="I62" s="54" t="s">
        <v>629</v>
      </c>
      <c r="J62" s="54"/>
      <c r="K62" s="56">
        <v>11</v>
      </c>
    </row>
    <row r="63" spans="1:11">
      <c r="B63" s="51" t="s">
        <v>394</v>
      </c>
      <c r="C63" s="49" t="s">
        <v>0</v>
      </c>
      <c r="E63" s="51" t="s">
        <v>394</v>
      </c>
      <c r="F63" s="50">
        <v>150</v>
      </c>
      <c r="G63" s="49" t="s">
        <v>0</v>
      </c>
      <c r="I63" s="69" t="s">
        <v>630</v>
      </c>
      <c r="J63" s="69"/>
      <c r="K63" s="72">
        <v>70</v>
      </c>
    </row>
    <row r="64" spans="1:11">
      <c r="B64" s="51" t="s">
        <v>406</v>
      </c>
      <c r="C64" s="49" t="s">
        <v>0</v>
      </c>
      <c r="E64" s="51" t="s">
        <v>406</v>
      </c>
      <c r="F64" s="50">
        <v>200</v>
      </c>
      <c r="G64" s="49" t="s">
        <v>0</v>
      </c>
      <c r="I64" s="69" t="s">
        <v>631</v>
      </c>
      <c r="J64" s="69"/>
      <c r="K64" s="72">
        <v>400</v>
      </c>
    </row>
    <row r="65" spans="2:11">
      <c r="B65" s="51" t="s">
        <v>407</v>
      </c>
      <c r="C65" s="49" t="s">
        <v>0</v>
      </c>
      <c r="E65" s="51" t="s">
        <v>407</v>
      </c>
      <c r="F65" s="50">
        <v>1200</v>
      </c>
      <c r="G65" s="49" t="s">
        <v>0</v>
      </c>
      <c r="I65" s="69" t="s">
        <v>632</v>
      </c>
      <c r="J65" s="69"/>
      <c r="K65" s="72">
        <v>14</v>
      </c>
    </row>
    <row r="66" spans="2:11">
      <c r="B66" s="51" t="s">
        <v>575</v>
      </c>
      <c r="C66" s="49" t="s">
        <v>0</v>
      </c>
      <c r="E66" s="51" t="s">
        <v>575</v>
      </c>
      <c r="F66" s="50">
        <v>1500</v>
      </c>
      <c r="G66" s="49" t="s">
        <v>0</v>
      </c>
      <c r="I66" s="69" t="s">
        <v>633</v>
      </c>
      <c r="J66" s="69"/>
      <c r="K66" s="72">
        <v>60</v>
      </c>
    </row>
    <row r="67" spans="2:11">
      <c r="B67" s="51" t="s">
        <v>408</v>
      </c>
      <c r="C67" s="49" t="s">
        <v>0</v>
      </c>
      <c r="E67" s="51" t="s">
        <v>408</v>
      </c>
      <c r="F67" s="50">
        <v>500</v>
      </c>
      <c r="G67" s="49" t="s">
        <v>0</v>
      </c>
      <c r="I67" s="69" t="s">
        <v>634</v>
      </c>
      <c r="J67" s="118"/>
      <c r="K67" s="72">
        <v>70</v>
      </c>
    </row>
    <row r="68" spans="2:11">
      <c r="B68" s="51" t="s">
        <v>620</v>
      </c>
      <c r="C68" s="49" t="s">
        <v>0</v>
      </c>
      <c r="E68" s="51" t="s">
        <v>620</v>
      </c>
      <c r="F68" s="50">
        <v>1500</v>
      </c>
      <c r="G68" s="49" t="s">
        <v>0</v>
      </c>
      <c r="I68" s="69" t="s">
        <v>426</v>
      </c>
      <c r="J68" s="118"/>
      <c r="K68" s="73">
        <v>1000</v>
      </c>
    </row>
    <row r="69" spans="2:11">
      <c r="B69" s="51" t="s">
        <v>561</v>
      </c>
      <c r="C69" s="49" t="s">
        <v>5</v>
      </c>
      <c r="E69" s="51" t="s">
        <v>561</v>
      </c>
      <c r="F69" s="50">
        <v>21000</v>
      </c>
      <c r="G69" s="49" t="s">
        <v>5</v>
      </c>
      <c r="I69" s="69" t="s">
        <v>119</v>
      </c>
      <c r="J69" s="118"/>
      <c r="K69" s="72">
        <v>1500</v>
      </c>
    </row>
    <row r="70" spans="2:11">
      <c r="B70" s="54" t="s">
        <v>26</v>
      </c>
      <c r="C70" s="55" t="s">
        <v>5</v>
      </c>
      <c r="E70" s="54" t="s">
        <v>26</v>
      </c>
      <c r="F70" s="56">
        <v>28620</v>
      </c>
      <c r="G70" s="55" t="s">
        <v>5</v>
      </c>
      <c r="I70" s="69" t="s">
        <v>427</v>
      </c>
      <c r="J70" s="118"/>
      <c r="K70" s="73">
        <v>1000</v>
      </c>
    </row>
    <row r="71" spans="2:11">
      <c r="B71" s="57" t="s">
        <v>465</v>
      </c>
      <c r="C71" s="46" t="s">
        <v>5</v>
      </c>
      <c r="E71" s="57" t="s">
        <v>465</v>
      </c>
      <c r="F71" s="56">
        <v>16620</v>
      </c>
      <c r="G71" s="46" t="s">
        <v>5</v>
      </c>
      <c r="I71" s="69" t="s">
        <v>154</v>
      </c>
      <c r="J71" s="118"/>
      <c r="K71" s="73">
        <v>1500</v>
      </c>
    </row>
    <row r="72" spans="2:11">
      <c r="B72" s="57" t="s">
        <v>6</v>
      </c>
      <c r="C72" s="46" t="s">
        <v>7</v>
      </c>
      <c r="E72" s="57" t="s">
        <v>6</v>
      </c>
      <c r="F72" s="56">
        <v>2404</v>
      </c>
      <c r="G72" s="46" t="s">
        <v>7</v>
      </c>
      <c r="I72" s="69"/>
      <c r="J72" s="118"/>
      <c r="K72" s="73"/>
    </row>
    <row r="73" spans="2:11">
      <c r="B73" s="57" t="s">
        <v>8</v>
      </c>
      <c r="C73" s="46" t="s">
        <v>7</v>
      </c>
      <c r="E73" s="57" t="s">
        <v>8</v>
      </c>
      <c r="F73" s="56">
        <v>220</v>
      </c>
      <c r="G73" s="46" t="s">
        <v>7</v>
      </c>
    </row>
    <row r="74" spans="2:11">
      <c r="B74" s="57" t="s">
        <v>164</v>
      </c>
      <c r="C74" s="46" t="s">
        <v>9</v>
      </c>
      <c r="E74" s="57" t="s">
        <v>164</v>
      </c>
      <c r="F74" s="56">
        <v>180</v>
      </c>
      <c r="G74" s="46" t="s">
        <v>9</v>
      </c>
    </row>
    <row r="75" spans="2:11">
      <c r="B75" s="57" t="s">
        <v>568</v>
      </c>
      <c r="C75" s="46" t="s">
        <v>9</v>
      </c>
      <c r="E75" s="57" t="s">
        <v>568</v>
      </c>
      <c r="F75" s="56">
        <v>180</v>
      </c>
      <c r="G75" s="46" t="s">
        <v>9</v>
      </c>
    </row>
    <row r="76" spans="2:11">
      <c r="B76" s="57" t="s">
        <v>412</v>
      </c>
      <c r="C76" s="46" t="s">
        <v>9</v>
      </c>
      <c r="E76" s="57" t="s">
        <v>412</v>
      </c>
      <c r="F76" s="56">
        <v>180</v>
      </c>
      <c r="G76" s="46" t="s">
        <v>9</v>
      </c>
    </row>
    <row r="77" spans="2:11">
      <c r="B77" s="57" t="s">
        <v>454</v>
      </c>
      <c r="C77" s="46" t="s">
        <v>9</v>
      </c>
      <c r="E77" s="57" t="s">
        <v>454</v>
      </c>
      <c r="F77" s="56">
        <v>180</v>
      </c>
      <c r="G77" s="46" t="s">
        <v>9</v>
      </c>
    </row>
    <row r="78" spans="2:11">
      <c r="B78" s="57" t="s">
        <v>393</v>
      </c>
      <c r="C78" s="46" t="s">
        <v>9</v>
      </c>
      <c r="E78" s="57" t="s">
        <v>393</v>
      </c>
      <c r="F78" s="56">
        <v>180</v>
      </c>
      <c r="G78" s="46" t="s">
        <v>9</v>
      </c>
      <c r="I78" s="54" t="s">
        <v>835</v>
      </c>
      <c r="J78" s="54"/>
      <c r="K78" s="56">
        <v>3</v>
      </c>
    </row>
    <row r="79" spans="2:11">
      <c r="B79" s="57" t="s">
        <v>486</v>
      </c>
      <c r="C79" s="46" t="s">
        <v>9</v>
      </c>
      <c r="E79" s="57" t="s">
        <v>486</v>
      </c>
      <c r="F79" s="56">
        <v>180</v>
      </c>
      <c r="G79" s="46" t="s">
        <v>9</v>
      </c>
      <c r="I79" s="91" t="s">
        <v>57</v>
      </c>
      <c r="J79" s="91"/>
      <c r="K79" s="56">
        <v>11</v>
      </c>
    </row>
    <row r="80" spans="2:11">
      <c r="B80" s="57" t="s">
        <v>341</v>
      </c>
      <c r="C80" s="46" t="s">
        <v>9</v>
      </c>
      <c r="E80" s="57" t="s">
        <v>341</v>
      </c>
      <c r="F80" s="56">
        <v>180</v>
      </c>
      <c r="G80" s="46" t="s">
        <v>9</v>
      </c>
      <c r="I80" s="91" t="s">
        <v>58</v>
      </c>
      <c r="J80" s="91"/>
      <c r="K80" s="56">
        <v>15</v>
      </c>
    </row>
    <row r="81" spans="1:11">
      <c r="B81" s="57" t="s">
        <v>342</v>
      </c>
      <c r="C81" s="46" t="s">
        <v>9</v>
      </c>
      <c r="E81" s="57" t="s">
        <v>342</v>
      </c>
      <c r="F81" s="56">
        <v>180</v>
      </c>
      <c r="G81" s="46" t="s">
        <v>9</v>
      </c>
      <c r="I81" s="91" t="s">
        <v>59</v>
      </c>
      <c r="J81" s="91"/>
      <c r="K81" s="56">
        <v>19</v>
      </c>
    </row>
    <row r="82" spans="1:11">
      <c r="B82" s="57" t="s">
        <v>10</v>
      </c>
      <c r="C82" s="46" t="s">
        <v>9</v>
      </c>
      <c r="E82" s="57" t="s">
        <v>10</v>
      </c>
      <c r="F82" s="56">
        <v>84</v>
      </c>
      <c r="G82" s="46" t="s">
        <v>9</v>
      </c>
      <c r="I82" s="54" t="s">
        <v>60</v>
      </c>
      <c r="J82" s="54"/>
      <c r="K82" s="56">
        <v>25</v>
      </c>
    </row>
    <row r="83" spans="1:11">
      <c r="B83" s="57" t="s">
        <v>461</v>
      </c>
      <c r="C83" s="46" t="s">
        <v>9</v>
      </c>
      <c r="E83" s="57" t="s">
        <v>461</v>
      </c>
      <c r="F83" s="56">
        <v>52</v>
      </c>
      <c r="G83" s="46" t="s">
        <v>9</v>
      </c>
      <c r="I83" s="92" t="s">
        <v>435</v>
      </c>
      <c r="J83" s="92"/>
      <c r="K83" s="93">
        <v>3.5</v>
      </c>
    </row>
    <row r="84" spans="1:11">
      <c r="B84" s="57" t="s">
        <v>462</v>
      </c>
      <c r="C84" s="46" t="s">
        <v>9</v>
      </c>
      <c r="E84" s="57" t="s">
        <v>462</v>
      </c>
      <c r="F84" s="56">
        <v>52</v>
      </c>
      <c r="G84" s="46" t="s">
        <v>9</v>
      </c>
      <c r="I84" s="92" t="s">
        <v>436</v>
      </c>
      <c r="J84" s="92"/>
      <c r="K84" s="93">
        <v>17</v>
      </c>
    </row>
    <row r="85" spans="1:11">
      <c r="B85" s="57" t="s">
        <v>12</v>
      </c>
      <c r="C85" s="46" t="s">
        <v>11</v>
      </c>
      <c r="E85" s="57" t="s">
        <v>12</v>
      </c>
      <c r="F85" s="56">
        <v>1500</v>
      </c>
      <c r="G85" s="46" t="s">
        <v>11</v>
      </c>
      <c r="I85" s="92" t="s">
        <v>437</v>
      </c>
      <c r="J85" s="92"/>
      <c r="K85" s="93">
        <v>19</v>
      </c>
    </row>
    <row r="86" spans="1:11">
      <c r="B86" s="57" t="s">
        <v>607</v>
      </c>
      <c r="C86" s="46" t="s">
        <v>5</v>
      </c>
      <c r="E86" s="57" t="s">
        <v>607</v>
      </c>
      <c r="F86" s="56">
        <v>80</v>
      </c>
      <c r="G86" s="46" t="s">
        <v>5</v>
      </c>
      <c r="I86" s="54" t="s">
        <v>401</v>
      </c>
      <c r="J86" s="54"/>
      <c r="K86" s="56">
        <v>14</v>
      </c>
    </row>
    <row r="87" spans="1:11">
      <c r="B87" s="57" t="s">
        <v>608</v>
      </c>
      <c r="C87" s="46" t="s">
        <v>5</v>
      </c>
      <c r="E87" s="57" t="s">
        <v>608</v>
      </c>
      <c r="F87" s="56">
        <v>80</v>
      </c>
      <c r="G87" s="46" t="s">
        <v>5</v>
      </c>
      <c r="I87" s="54" t="s">
        <v>576</v>
      </c>
      <c r="J87" s="54"/>
      <c r="K87" s="56">
        <v>17</v>
      </c>
    </row>
    <row r="88" spans="1:11">
      <c r="B88" s="57" t="s">
        <v>610</v>
      </c>
      <c r="C88" s="46" t="s">
        <v>5</v>
      </c>
      <c r="E88" s="57" t="s">
        <v>610</v>
      </c>
      <c r="F88" s="56">
        <v>25500</v>
      </c>
      <c r="G88" s="46" t="s">
        <v>5</v>
      </c>
      <c r="I88" s="54" t="s">
        <v>405</v>
      </c>
      <c r="J88" s="54"/>
      <c r="K88" s="56">
        <v>23.5</v>
      </c>
    </row>
    <row r="89" spans="1:11">
      <c r="B89" s="57" t="s">
        <v>458</v>
      </c>
      <c r="C89" s="46" t="s">
        <v>5</v>
      </c>
      <c r="E89" s="57" t="s">
        <v>458</v>
      </c>
      <c r="F89" s="56">
        <v>37500</v>
      </c>
      <c r="G89" s="46" t="s">
        <v>5</v>
      </c>
      <c r="I89" s="69" t="s">
        <v>402</v>
      </c>
      <c r="J89" s="69"/>
      <c r="K89" s="72">
        <v>135</v>
      </c>
    </row>
    <row r="90" spans="1:11">
      <c r="B90" s="57" t="s">
        <v>459</v>
      </c>
      <c r="C90" s="46" t="s">
        <v>5</v>
      </c>
      <c r="E90" s="57" t="s">
        <v>459</v>
      </c>
      <c r="F90" s="56">
        <v>64000</v>
      </c>
      <c r="G90" s="46" t="s">
        <v>5</v>
      </c>
      <c r="I90" s="69" t="s">
        <v>64</v>
      </c>
      <c r="J90" s="69"/>
      <c r="K90" s="72">
        <v>800</v>
      </c>
    </row>
    <row r="91" spans="1:11">
      <c r="B91" s="57" t="s">
        <v>477</v>
      </c>
      <c r="C91" s="46" t="s">
        <v>5</v>
      </c>
      <c r="E91" s="57" t="s">
        <v>477</v>
      </c>
      <c r="F91" s="56">
        <v>75000</v>
      </c>
      <c r="G91" s="46" t="s">
        <v>5</v>
      </c>
      <c r="I91" s="69" t="s">
        <v>403</v>
      </c>
      <c r="J91" s="69"/>
      <c r="K91" s="72">
        <v>23</v>
      </c>
    </row>
    <row r="92" spans="1:11">
      <c r="B92" s="57" t="s">
        <v>478</v>
      </c>
      <c r="C92" s="46" t="s">
        <v>5</v>
      </c>
      <c r="E92" s="57" t="s">
        <v>478</v>
      </c>
      <c r="F92" s="56">
        <v>162800</v>
      </c>
      <c r="G92" s="46" t="s">
        <v>5</v>
      </c>
      <c r="I92" s="69" t="s">
        <v>404</v>
      </c>
      <c r="J92" s="69"/>
      <c r="K92" s="72">
        <v>120</v>
      </c>
    </row>
    <row r="93" spans="1:11" s="275" customFormat="1">
      <c r="A93" s="277">
        <v>243888</v>
      </c>
      <c r="B93" s="279" t="s">
        <v>855</v>
      </c>
      <c r="C93" s="280" t="s">
        <v>5</v>
      </c>
      <c r="E93" s="279" t="s">
        <v>855</v>
      </c>
      <c r="F93" s="276">
        <v>54500</v>
      </c>
      <c r="G93" s="280" t="s">
        <v>5</v>
      </c>
      <c r="I93" s="69" t="s">
        <v>32</v>
      </c>
      <c r="J93" s="69"/>
      <c r="K93" s="72">
        <v>135</v>
      </c>
    </row>
    <row r="94" spans="1:11" s="275" customFormat="1">
      <c r="A94" s="277">
        <v>243888</v>
      </c>
      <c r="B94" s="279" t="s">
        <v>856</v>
      </c>
      <c r="C94" s="280" t="s">
        <v>5</v>
      </c>
      <c r="E94" s="279" t="s">
        <v>856</v>
      </c>
      <c r="F94" s="276">
        <v>92800</v>
      </c>
      <c r="G94" s="280" t="s">
        <v>5</v>
      </c>
      <c r="I94" s="69" t="s">
        <v>417</v>
      </c>
      <c r="J94" s="69"/>
      <c r="K94" s="72">
        <v>40</v>
      </c>
    </row>
    <row r="95" spans="1:11">
      <c r="B95" s="57" t="s">
        <v>479</v>
      </c>
      <c r="C95" s="46" t="s">
        <v>5</v>
      </c>
      <c r="E95" s="57" t="s">
        <v>479</v>
      </c>
      <c r="F95" s="56">
        <v>3713</v>
      </c>
      <c r="G95" s="46" t="s">
        <v>5</v>
      </c>
      <c r="I95" s="69" t="s">
        <v>416</v>
      </c>
      <c r="J95" s="69"/>
      <c r="K95" s="72">
        <v>2500</v>
      </c>
    </row>
    <row r="96" spans="1:11">
      <c r="B96" s="57" t="s">
        <v>541</v>
      </c>
      <c r="C96" s="46" t="s">
        <v>5</v>
      </c>
      <c r="E96" s="57" t="s">
        <v>541</v>
      </c>
      <c r="F96" s="56">
        <v>30000</v>
      </c>
      <c r="G96" s="46" t="s">
        <v>5</v>
      </c>
      <c r="I96" s="69" t="s">
        <v>414</v>
      </c>
      <c r="J96" s="69"/>
      <c r="K96" s="72">
        <v>2000</v>
      </c>
    </row>
    <row r="97" spans="2:11">
      <c r="B97" s="57" t="s">
        <v>542</v>
      </c>
      <c r="C97" s="46" t="s">
        <v>5</v>
      </c>
      <c r="E97" s="57" t="s">
        <v>542</v>
      </c>
      <c r="F97" s="56">
        <v>50000</v>
      </c>
      <c r="G97" s="46" t="s">
        <v>5</v>
      </c>
      <c r="I97" s="69" t="s">
        <v>65</v>
      </c>
      <c r="J97" s="69"/>
      <c r="K97" s="72">
        <v>535</v>
      </c>
    </row>
    <row r="98" spans="2:11">
      <c r="B98" s="57" t="s">
        <v>543</v>
      </c>
      <c r="C98" s="46" t="s">
        <v>5</v>
      </c>
      <c r="E98" s="57" t="s">
        <v>543</v>
      </c>
      <c r="F98" s="56">
        <v>12500</v>
      </c>
      <c r="G98" s="46" t="s">
        <v>5</v>
      </c>
      <c r="I98" s="69" t="s">
        <v>425</v>
      </c>
      <c r="J98" s="69"/>
      <c r="K98" s="72">
        <v>2500</v>
      </c>
    </row>
    <row r="99" spans="2:11">
      <c r="B99" s="57" t="s">
        <v>544</v>
      </c>
      <c r="C99" s="46" t="s">
        <v>5</v>
      </c>
      <c r="E99" s="57" t="s">
        <v>544</v>
      </c>
      <c r="F99" s="56">
        <v>1000</v>
      </c>
      <c r="G99" s="46" t="s">
        <v>5</v>
      </c>
      <c r="I99" s="88" t="s">
        <v>432</v>
      </c>
      <c r="J99" s="88"/>
      <c r="K99" s="89">
        <v>2500</v>
      </c>
    </row>
    <row r="100" spans="2:11">
      <c r="B100" s="57" t="s">
        <v>545</v>
      </c>
      <c r="C100" s="46" t="s">
        <v>5</v>
      </c>
      <c r="E100" s="57" t="s">
        <v>545</v>
      </c>
      <c r="F100" s="56">
        <v>1500</v>
      </c>
      <c r="G100" s="46" t="s">
        <v>5</v>
      </c>
      <c r="I100" s="88" t="s">
        <v>433</v>
      </c>
      <c r="J100" s="88"/>
      <c r="K100" s="89">
        <v>3000</v>
      </c>
    </row>
    <row r="101" spans="2:11">
      <c r="B101" s="57" t="s">
        <v>480</v>
      </c>
      <c r="C101" s="46" t="s">
        <v>5</v>
      </c>
      <c r="E101" s="57" t="s">
        <v>480</v>
      </c>
      <c r="F101" s="56">
        <v>914</v>
      </c>
      <c r="G101" s="46" t="s">
        <v>5</v>
      </c>
      <c r="I101" s="88" t="s">
        <v>434</v>
      </c>
      <c r="J101" s="88"/>
      <c r="K101" s="89">
        <v>3500</v>
      </c>
    </row>
    <row r="102" spans="2:11">
      <c r="B102" s="57" t="s">
        <v>481</v>
      </c>
      <c r="C102" s="46" t="s">
        <v>5</v>
      </c>
      <c r="E102" s="57" t="s">
        <v>481</v>
      </c>
      <c r="F102" s="56">
        <v>1442</v>
      </c>
      <c r="G102" s="46" t="s">
        <v>5</v>
      </c>
      <c r="I102" s="69" t="s">
        <v>428</v>
      </c>
      <c r="J102" s="69"/>
      <c r="K102" s="72">
        <v>1500</v>
      </c>
    </row>
    <row r="103" spans="2:11">
      <c r="B103" s="57" t="s">
        <v>482</v>
      </c>
      <c r="C103" s="46" t="s">
        <v>5</v>
      </c>
      <c r="E103" s="57" t="s">
        <v>482</v>
      </c>
      <c r="F103" s="56">
        <v>1914</v>
      </c>
      <c r="G103" s="46" t="s">
        <v>5</v>
      </c>
      <c r="I103" s="69" t="s">
        <v>429</v>
      </c>
      <c r="J103" s="69"/>
      <c r="K103" s="72">
        <v>2500</v>
      </c>
    </row>
    <row r="104" spans="2:11">
      <c r="B104" s="57" t="s">
        <v>483</v>
      </c>
      <c r="C104" s="46" t="s">
        <v>5</v>
      </c>
      <c r="E104" s="57" t="s">
        <v>483</v>
      </c>
      <c r="F104" s="56">
        <v>2770</v>
      </c>
      <c r="G104" s="46" t="s">
        <v>5</v>
      </c>
      <c r="I104" s="69" t="s">
        <v>457</v>
      </c>
      <c r="J104" s="69"/>
      <c r="K104" s="72">
        <v>3000</v>
      </c>
    </row>
    <row r="105" spans="2:11">
      <c r="B105" s="57" t="s">
        <v>472</v>
      </c>
      <c r="C105" s="46" t="s">
        <v>5</v>
      </c>
      <c r="E105" s="57" t="s">
        <v>472</v>
      </c>
      <c r="F105" s="56">
        <v>210</v>
      </c>
      <c r="G105" s="46" t="s">
        <v>5</v>
      </c>
      <c r="I105" s="69" t="s">
        <v>430</v>
      </c>
      <c r="J105" s="118"/>
      <c r="K105" s="72">
        <v>15000</v>
      </c>
    </row>
    <row r="106" spans="2:11">
      <c r="B106" s="57" t="s">
        <v>473</v>
      </c>
      <c r="C106" s="46" t="s">
        <v>5</v>
      </c>
      <c r="E106" s="57" t="s">
        <v>473</v>
      </c>
      <c r="F106" s="56">
        <v>290</v>
      </c>
      <c r="G106" s="46" t="s">
        <v>5</v>
      </c>
      <c r="I106" s="51" t="s">
        <v>406</v>
      </c>
      <c r="J106" s="86"/>
      <c r="K106" s="50">
        <v>200</v>
      </c>
    </row>
    <row r="107" spans="2:11">
      <c r="B107" s="57" t="s">
        <v>474</v>
      </c>
      <c r="C107" s="46" t="s">
        <v>5</v>
      </c>
      <c r="E107" s="57" t="s">
        <v>474</v>
      </c>
      <c r="F107" s="56">
        <v>480</v>
      </c>
      <c r="G107" s="46" t="s">
        <v>5</v>
      </c>
      <c r="I107" s="51" t="s">
        <v>407</v>
      </c>
      <c r="J107" s="86"/>
      <c r="K107" s="50">
        <v>1200</v>
      </c>
    </row>
    <row r="108" spans="2:11">
      <c r="B108" s="57" t="s">
        <v>475</v>
      </c>
      <c r="C108" s="46" t="s">
        <v>5</v>
      </c>
      <c r="E108" s="57" t="s">
        <v>475</v>
      </c>
      <c r="F108" s="56">
        <v>1100</v>
      </c>
      <c r="G108" s="46" t="s">
        <v>5</v>
      </c>
      <c r="I108" s="51" t="s">
        <v>575</v>
      </c>
      <c r="J108" s="86"/>
      <c r="K108" s="50">
        <v>1500</v>
      </c>
    </row>
    <row r="109" spans="2:11">
      <c r="B109" s="90" t="s">
        <v>466</v>
      </c>
      <c r="C109" s="46" t="s">
        <v>5</v>
      </c>
      <c r="E109" s="90" t="s">
        <v>466</v>
      </c>
      <c r="F109" s="89">
        <v>1500</v>
      </c>
      <c r="G109" s="46" t="s">
        <v>5</v>
      </c>
      <c r="I109" s="51" t="s">
        <v>620</v>
      </c>
      <c r="J109" s="86"/>
      <c r="K109" s="50">
        <v>1500</v>
      </c>
    </row>
    <row r="110" spans="2:11">
      <c r="B110" s="90" t="s">
        <v>441</v>
      </c>
      <c r="C110" s="46" t="s">
        <v>5</v>
      </c>
      <c r="E110" s="90" t="s">
        <v>441</v>
      </c>
      <c r="F110" s="89">
        <v>550</v>
      </c>
      <c r="G110" s="46" t="s">
        <v>5</v>
      </c>
      <c r="I110" s="45" t="s">
        <v>707</v>
      </c>
      <c r="K110" s="45">
        <v>1200</v>
      </c>
    </row>
    <row r="111" spans="2:11">
      <c r="B111" s="90" t="s">
        <v>442</v>
      </c>
      <c r="C111" s="46" t="s">
        <v>5</v>
      </c>
      <c r="E111" s="90" t="s">
        <v>442</v>
      </c>
      <c r="F111" s="89">
        <v>1400</v>
      </c>
      <c r="G111" s="46" t="s">
        <v>5</v>
      </c>
      <c r="I111" s="51"/>
      <c r="J111" s="86"/>
      <c r="K111" s="50"/>
    </row>
    <row r="112" spans="2:11">
      <c r="B112" s="90" t="s">
        <v>463</v>
      </c>
      <c r="C112" s="46" t="s">
        <v>5</v>
      </c>
      <c r="E112" s="90" t="s">
        <v>463</v>
      </c>
      <c r="F112" s="89">
        <v>1700</v>
      </c>
      <c r="G112" s="46" t="s">
        <v>5</v>
      </c>
    </row>
    <row r="113" spans="1:7" ht="19.8">
      <c r="B113" s="104" t="s">
        <v>448</v>
      </c>
      <c r="C113" s="85" t="s">
        <v>5</v>
      </c>
      <c r="D113" s="104"/>
      <c r="E113" s="104" t="s">
        <v>448</v>
      </c>
      <c r="F113" s="103">
        <v>9200</v>
      </c>
      <c r="G113" s="85" t="s">
        <v>5</v>
      </c>
    </row>
    <row r="114" spans="1:7" ht="19.8">
      <c r="B114" s="104" t="s">
        <v>467</v>
      </c>
      <c r="C114" s="85" t="s">
        <v>7</v>
      </c>
      <c r="D114" s="107"/>
      <c r="E114" s="104" t="s">
        <v>467</v>
      </c>
      <c r="F114" s="103">
        <v>300</v>
      </c>
      <c r="G114" s="85" t="s">
        <v>7</v>
      </c>
    </row>
    <row r="115" spans="1:7">
      <c r="B115" s="102" t="s">
        <v>468</v>
      </c>
      <c r="C115" s="85" t="s">
        <v>5</v>
      </c>
      <c r="D115" s="86"/>
      <c r="E115" s="102" t="s">
        <v>468</v>
      </c>
      <c r="F115" s="103">
        <v>5500</v>
      </c>
      <c r="G115" s="85" t="s">
        <v>5</v>
      </c>
    </row>
    <row r="116" spans="1:7">
      <c r="B116" s="102" t="s">
        <v>447</v>
      </c>
      <c r="C116" s="85" t="s">
        <v>5</v>
      </c>
      <c r="D116" s="86"/>
      <c r="E116" s="102" t="s">
        <v>447</v>
      </c>
      <c r="F116" s="103">
        <v>3000</v>
      </c>
      <c r="G116" s="85" t="s">
        <v>5</v>
      </c>
    </row>
    <row r="117" spans="1:7">
      <c r="B117" s="58" t="s">
        <v>124</v>
      </c>
      <c r="C117" s="59" t="s">
        <v>5</v>
      </c>
      <c r="D117" s="60"/>
      <c r="E117" s="58" t="s">
        <v>124</v>
      </c>
      <c r="F117" s="61">
        <v>4400</v>
      </c>
      <c r="G117" s="59" t="s">
        <v>5</v>
      </c>
    </row>
    <row r="118" spans="1:7" s="275" customFormat="1">
      <c r="A118" s="277">
        <v>243888</v>
      </c>
      <c r="B118" s="278" t="s">
        <v>853</v>
      </c>
      <c r="C118" s="274" t="s">
        <v>5</v>
      </c>
      <c r="E118" s="278" t="s">
        <v>853</v>
      </c>
      <c r="F118" s="276">
        <v>53000</v>
      </c>
      <c r="G118" s="274" t="s">
        <v>5</v>
      </c>
    </row>
    <row r="119" spans="1:7" s="275" customFormat="1">
      <c r="A119" s="277">
        <v>243888</v>
      </c>
      <c r="B119" s="278" t="s">
        <v>854</v>
      </c>
      <c r="C119" s="274" t="s">
        <v>5</v>
      </c>
      <c r="E119" s="278" t="s">
        <v>854</v>
      </c>
      <c r="F119" s="276">
        <v>59000</v>
      </c>
      <c r="G119" s="274" t="s">
        <v>5</v>
      </c>
    </row>
    <row r="120" spans="1:7">
      <c r="B120" s="102" t="s">
        <v>609</v>
      </c>
      <c r="C120" s="85" t="s">
        <v>5</v>
      </c>
      <c r="D120" s="86"/>
      <c r="E120" s="102" t="s">
        <v>609</v>
      </c>
      <c r="F120" s="103">
        <v>55000</v>
      </c>
      <c r="G120" s="85" t="s">
        <v>5</v>
      </c>
    </row>
    <row r="121" spans="1:7">
      <c r="B121" s="62" t="s">
        <v>125</v>
      </c>
      <c r="C121" s="59" t="s">
        <v>5</v>
      </c>
      <c r="D121" s="60"/>
      <c r="E121" s="62" t="s">
        <v>125</v>
      </c>
      <c r="F121" s="61">
        <v>51360</v>
      </c>
      <c r="G121" s="59" t="s">
        <v>5</v>
      </c>
    </row>
    <row r="122" spans="1:7">
      <c r="B122" s="62" t="s">
        <v>126</v>
      </c>
      <c r="C122" s="59" t="s">
        <v>5</v>
      </c>
      <c r="D122" s="60"/>
      <c r="E122" s="62" t="s">
        <v>126</v>
      </c>
      <c r="F122" s="61">
        <v>86884</v>
      </c>
      <c r="G122" s="59" t="s">
        <v>5</v>
      </c>
    </row>
    <row r="123" spans="1:7">
      <c r="B123" s="62" t="s">
        <v>133</v>
      </c>
      <c r="C123" s="59" t="s">
        <v>5</v>
      </c>
      <c r="D123" s="60"/>
      <c r="E123" s="62" t="s">
        <v>133</v>
      </c>
      <c r="F123" s="61">
        <v>64000</v>
      </c>
      <c r="G123" s="59" t="s">
        <v>5</v>
      </c>
    </row>
    <row r="124" spans="1:7">
      <c r="B124" s="62" t="s">
        <v>397</v>
      </c>
      <c r="C124" s="59" t="s">
        <v>5</v>
      </c>
      <c r="D124" s="60"/>
      <c r="E124" s="62" t="s">
        <v>397</v>
      </c>
      <c r="F124" s="61">
        <v>18000</v>
      </c>
      <c r="G124" s="59" t="s">
        <v>5</v>
      </c>
    </row>
    <row r="125" spans="1:7">
      <c r="B125" s="62" t="s">
        <v>399</v>
      </c>
      <c r="C125" s="59" t="s">
        <v>5</v>
      </c>
      <c r="D125" s="60"/>
      <c r="E125" s="62" t="s">
        <v>399</v>
      </c>
      <c r="F125" s="61">
        <v>35000</v>
      </c>
      <c r="G125" s="59" t="s">
        <v>5</v>
      </c>
    </row>
    <row r="126" spans="1:7">
      <c r="B126" s="62" t="s">
        <v>400</v>
      </c>
      <c r="C126" s="59" t="s">
        <v>5</v>
      </c>
      <c r="D126" s="60"/>
      <c r="E126" s="62" t="s">
        <v>400</v>
      </c>
      <c r="F126" s="61">
        <v>75000</v>
      </c>
      <c r="G126" s="59" t="s">
        <v>5</v>
      </c>
    </row>
    <row r="127" spans="1:7">
      <c r="B127" s="62" t="s">
        <v>398</v>
      </c>
      <c r="C127" s="59" t="s">
        <v>5</v>
      </c>
      <c r="D127" s="60"/>
      <c r="E127" s="62" t="s">
        <v>398</v>
      </c>
      <c r="F127" s="61">
        <v>110000</v>
      </c>
      <c r="G127" s="59" t="s">
        <v>5</v>
      </c>
    </row>
    <row r="128" spans="1:7">
      <c r="B128" s="62" t="s">
        <v>27</v>
      </c>
      <c r="C128" s="59" t="s">
        <v>5</v>
      </c>
      <c r="D128" s="60"/>
      <c r="E128" s="62" t="s">
        <v>27</v>
      </c>
      <c r="F128" s="61">
        <v>107</v>
      </c>
      <c r="G128" s="59" t="s">
        <v>5</v>
      </c>
    </row>
    <row r="129" spans="2:7">
      <c r="B129" s="62" t="s">
        <v>28</v>
      </c>
      <c r="C129" s="59" t="s">
        <v>5</v>
      </c>
      <c r="D129" s="60"/>
      <c r="E129" s="62" t="s">
        <v>28</v>
      </c>
      <c r="F129" s="61">
        <v>300</v>
      </c>
      <c r="G129" s="59" t="s">
        <v>5</v>
      </c>
    </row>
    <row r="130" spans="2:7">
      <c r="B130" s="62" t="s">
        <v>382</v>
      </c>
      <c r="C130" s="59" t="s">
        <v>5</v>
      </c>
      <c r="D130" s="60"/>
      <c r="E130" s="62" t="s">
        <v>382</v>
      </c>
      <c r="F130" s="61">
        <v>500</v>
      </c>
      <c r="G130" s="59" t="s">
        <v>5</v>
      </c>
    </row>
    <row r="131" spans="2:7">
      <c r="B131" s="62" t="s">
        <v>449</v>
      </c>
      <c r="C131" s="59" t="s">
        <v>5</v>
      </c>
      <c r="D131" s="60"/>
      <c r="E131" s="62" t="s">
        <v>449</v>
      </c>
      <c r="F131" s="61">
        <v>750</v>
      </c>
      <c r="G131" s="59" t="s">
        <v>5</v>
      </c>
    </row>
    <row r="132" spans="2:7">
      <c r="B132" s="62" t="s">
        <v>15</v>
      </c>
      <c r="C132" s="59" t="s">
        <v>5</v>
      </c>
      <c r="D132" s="60"/>
      <c r="E132" s="62" t="s">
        <v>15</v>
      </c>
      <c r="F132" s="61">
        <v>2150</v>
      </c>
      <c r="G132" s="59" t="s">
        <v>5</v>
      </c>
    </row>
    <row r="133" spans="2:7">
      <c r="B133" s="62" t="s">
        <v>424</v>
      </c>
      <c r="C133" s="59" t="s">
        <v>5</v>
      </c>
      <c r="D133" s="60"/>
      <c r="E133" s="62" t="s">
        <v>424</v>
      </c>
      <c r="F133" s="61">
        <v>2150</v>
      </c>
      <c r="G133" s="59" t="s">
        <v>5</v>
      </c>
    </row>
    <row r="134" spans="2:7">
      <c r="B134" s="62" t="s">
        <v>469</v>
      </c>
      <c r="C134" s="59" t="s">
        <v>5</v>
      </c>
      <c r="D134" s="60"/>
      <c r="E134" s="62" t="s">
        <v>469</v>
      </c>
      <c r="F134" s="61">
        <v>2800</v>
      </c>
      <c r="G134" s="59" t="s">
        <v>5</v>
      </c>
    </row>
    <row r="135" spans="2:7">
      <c r="B135" s="62" t="s">
        <v>470</v>
      </c>
      <c r="C135" s="59" t="s">
        <v>5</v>
      </c>
      <c r="D135" s="60"/>
      <c r="E135" s="62" t="s">
        <v>470</v>
      </c>
      <c r="F135" s="61">
        <v>4800</v>
      </c>
      <c r="G135" s="59" t="s">
        <v>5</v>
      </c>
    </row>
    <row r="136" spans="2:7">
      <c r="B136" s="62" t="s">
        <v>118</v>
      </c>
      <c r="C136" s="59" t="s">
        <v>5</v>
      </c>
      <c r="D136" s="60"/>
      <c r="E136" s="62" t="s">
        <v>118</v>
      </c>
      <c r="F136" s="61">
        <v>1900</v>
      </c>
      <c r="G136" s="59" t="s">
        <v>5</v>
      </c>
    </row>
    <row r="137" spans="2:7">
      <c r="B137" s="62" t="s">
        <v>471</v>
      </c>
      <c r="C137" s="59" t="s">
        <v>5</v>
      </c>
      <c r="D137" s="60"/>
      <c r="E137" s="62" t="s">
        <v>471</v>
      </c>
      <c r="F137" s="61">
        <v>3060</v>
      </c>
      <c r="G137" s="59" t="s">
        <v>5</v>
      </c>
    </row>
    <row r="138" spans="2:7">
      <c r="B138" s="62" t="s">
        <v>16</v>
      </c>
      <c r="C138" s="59" t="s">
        <v>5</v>
      </c>
      <c r="D138" s="60"/>
      <c r="E138" s="62" t="s">
        <v>16</v>
      </c>
      <c r="F138" s="61">
        <v>1400</v>
      </c>
      <c r="G138" s="59" t="s">
        <v>5</v>
      </c>
    </row>
    <row r="139" spans="2:7">
      <c r="B139" s="62" t="s">
        <v>17</v>
      </c>
      <c r="C139" s="59" t="s">
        <v>5</v>
      </c>
      <c r="D139" s="60"/>
      <c r="E139" s="62" t="s">
        <v>17</v>
      </c>
      <c r="F139" s="61">
        <v>1400</v>
      </c>
      <c r="G139" s="59" t="s">
        <v>5</v>
      </c>
    </row>
    <row r="140" spans="2:7">
      <c r="B140" s="63" t="s">
        <v>135</v>
      </c>
      <c r="C140" s="59" t="s">
        <v>5</v>
      </c>
      <c r="D140" s="60"/>
      <c r="E140" s="63" t="s">
        <v>135</v>
      </c>
      <c r="F140" s="61">
        <v>2700</v>
      </c>
      <c r="G140" s="59" t="s">
        <v>5</v>
      </c>
    </row>
    <row r="141" spans="2:7">
      <c r="B141" s="63" t="s">
        <v>136</v>
      </c>
      <c r="C141" s="59" t="s">
        <v>5</v>
      </c>
      <c r="D141" s="60"/>
      <c r="E141" s="63" t="s">
        <v>136</v>
      </c>
      <c r="F141" s="61">
        <v>3200</v>
      </c>
      <c r="G141" s="59" t="s">
        <v>5</v>
      </c>
    </row>
    <row r="142" spans="2:7">
      <c r="B142" s="64" t="s">
        <v>148</v>
      </c>
      <c r="C142" s="59" t="s">
        <v>5</v>
      </c>
      <c r="D142" s="60"/>
      <c r="E142" s="64" t="s">
        <v>148</v>
      </c>
      <c r="F142" s="61">
        <v>400</v>
      </c>
      <c r="G142" s="59" t="s">
        <v>5</v>
      </c>
    </row>
    <row r="143" spans="2:7">
      <c r="B143" s="64" t="s">
        <v>149</v>
      </c>
      <c r="C143" s="59" t="s">
        <v>5</v>
      </c>
      <c r="D143" s="60"/>
      <c r="E143" s="64" t="s">
        <v>149</v>
      </c>
      <c r="F143" s="61">
        <v>400</v>
      </c>
      <c r="G143" s="59" t="s">
        <v>5</v>
      </c>
    </row>
    <row r="144" spans="2:7">
      <c r="B144" s="64" t="s">
        <v>150</v>
      </c>
      <c r="C144" s="59" t="s">
        <v>5</v>
      </c>
      <c r="D144" s="60"/>
      <c r="E144" s="64" t="s">
        <v>150</v>
      </c>
      <c r="F144" s="61">
        <v>400</v>
      </c>
      <c r="G144" s="59" t="s">
        <v>5</v>
      </c>
    </row>
    <row r="145" spans="2:7">
      <c r="B145" s="64" t="s">
        <v>151</v>
      </c>
      <c r="C145" s="59" t="s">
        <v>5</v>
      </c>
      <c r="D145" s="60"/>
      <c r="E145" s="64" t="s">
        <v>151</v>
      </c>
      <c r="F145" s="61">
        <v>115</v>
      </c>
      <c r="G145" s="59" t="s">
        <v>5</v>
      </c>
    </row>
    <row r="146" spans="2:7">
      <c r="B146" s="64" t="s">
        <v>152</v>
      </c>
      <c r="C146" s="59" t="s">
        <v>5</v>
      </c>
      <c r="D146" s="60"/>
      <c r="E146" s="64" t="s">
        <v>152</v>
      </c>
      <c r="F146" s="61">
        <v>90</v>
      </c>
      <c r="G146" s="59" t="s">
        <v>5</v>
      </c>
    </row>
    <row r="147" spans="2:7">
      <c r="B147" s="62" t="s">
        <v>134</v>
      </c>
      <c r="C147" s="59" t="s">
        <v>5</v>
      </c>
      <c r="D147" s="60"/>
      <c r="E147" s="62" t="s">
        <v>134</v>
      </c>
      <c r="F147" s="61">
        <v>36</v>
      </c>
      <c r="G147" s="59" t="s">
        <v>5</v>
      </c>
    </row>
    <row r="148" spans="2:7">
      <c r="B148" s="65" t="s">
        <v>31</v>
      </c>
      <c r="C148" s="59" t="s">
        <v>4</v>
      </c>
      <c r="D148" s="60"/>
      <c r="E148" s="65" t="s">
        <v>31</v>
      </c>
      <c r="F148" s="66">
        <v>8.6562999999999999</v>
      </c>
      <c r="G148" s="59" t="s">
        <v>4</v>
      </c>
    </row>
    <row r="149" spans="2:7">
      <c r="B149" s="62" t="s">
        <v>61</v>
      </c>
      <c r="C149" s="59" t="s">
        <v>4</v>
      </c>
      <c r="D149" s="60"/>
      <c r="E149" s="62" t="s">
        <v>61</v>
      </c>
      <c r="F149" s="61">
        <v>10.75</v>
      </c>
      <c r="G149" s="59" t="s">
        <v>4</v>
      </c>
    </row>
    <row r="150" spans="2:7">
      <c r="B150" s="62" t="s">
        <v>451</v>
      </c>
      <c r="C150" s="59" t="s">
        <v>4</v>
      </c>
      <c r="D150" s="60"/>
      <c r="E150" s="62" t="s">
        <v>451</v>
      </c>
      <c r="F150" s="66">
        <v>6.5</v>
      </c>
      <c r="G150" s="59" t="s">
        <v>4</v>
      </c>
    </row>
    <row r="151" spans="2:7">
      <c r="B151" s="62" t="s">
        <v>20</v>
      </c>
      <c r="C151" s="59" t="s">
        <v>4</v>
      </c>
      <c r="D151" s="60"/>
      <c r="E151" s="62" t="s">
        <v>20</v>
      </c>
      <c r="F151" s="66">
        <v>4.4939999999999998</v>
      </c>
      <c r="G151" s="59" t="s">
        <v>4</v>
      </c>
    </row>
    <row r="152" spans="2:7">
      <c r="B152" s="62" t="s">
        <v>62</v>
      </c>
      <c r="C152" s="59" t="s">
        <v>63</v>
      </c>
      <c r="D152" s="60"/>
      <c r="E152" s="62" t="s">
        <v>62</v>
      </c>
      <c r="F152" s="61">
        <v>950</v>
      </c>
      <c r="G152" s="59" t="s">
        <v>63</v>
      </c>
    </row>
    <row r="153" spans="2:7">
      <c r="B153" s="62" t="s">
        <v>132</v>
      </c>
      <c r="C153" s="59" t="s">
        <v>63</v>
      </c>
      <c r="D153" s="60"/>
      <c r="E153" s="62" t="s">
        <v>132</v>
      </c>
      <c r="F153" s="61">
        <v>1650</v>
      </c>
      <c r="G153" s="59" t="s">
        <v>63</v>
      </c>
    </row>
    <row r="154" spans="2:7">
      <c r="B154" s="65" t="s">
        <v>160</v>
      </c>
      <c r="C154" s="59" t="s">
        <v>5</v>
      </c>
      <c r="D154" s="60"/>
      <c r="E154" s="65" t="s">
        <v>160</v>
      </c>
      <c r="F154" s="61">
        <v>2200</v>
      </c>
      <c r="G154" s="59" t="s">
        <v>5</v>
      </c>
    </row>
    <row r="155" spans="2:7">
      <c r="B155" s="65" t="s">
        <v>158</v>
      </c>
      <c r="C155" s="59" t="s">
        <v>5</v>
      </c>
      <c r="D155" s="60"/>
      <c r="E155" s="65" t="s">
        <v>158</v>
      </c>
      <c r="F155" s="61">
        <v>2500</v>
      </c>
      <c r="G155" s="59" t="s">
        <v>5</v>
      </c>
    </row>
    <row r="156" spans="2:7">
      <c r="B156" s="65" t="s">
        <v>159</v>
      </c>
      <c r="C156" s="59" t="s">
        <v>5</v>
      </c>
      <c r="D156" s="60"/>
      <c r="E156" s="65" t="s">
        <v>159</v>
      </c>
      <c r="F156" s="61">
        <v>2850</v>
      </c>
      <c r="G156" s="59" t="s">
        <v>5</v>
      </c>
    </row>
    <row r="157" spans="2:7">
      <c r="B157" s="62" t="s">
        <v>156</v>
      </c>
      <c r="C157" s="59" t="s">
        <v>9</v>
      </c>
      <c r="D157" s="60"/>
      <c r="E157" s="62" t="s">
        <v>156</v>
      </c>
      <c r="F157" s="61">
        <v>850</v>
      </c>
      <c r="G157" s="59" t="s">
        <v>9</v>
      </c>
    </row>
    <row r="158" spans="2:7">
      <c r="B158" s="62" t="s">
        <v>137</v>
      </c>
      <c r="C158" s="59" t="s">
        <v>63</v>
      </c>
      <c r="D158" s="60"/>
      <c r="E158" s="62" t="s">
        <v>137</v>
      </c>
      <c r="F158" s="61">
        <v>510</v>
      </c>
      <c r="G158" s="59" t="s">
        <v>63</v>
      </c>
    </row>
    <row r="159" spans="2:7">
      <c r="B159" s="62" t="s">
        <v>359</v>
      </c>
      <c r="C159" s="59" t="s">
        <v>360</v>
      </c>
      <c r="D159" s="60"/>
      <c r="E159" s="62" t="s">
        <v>359</v>
      </c>
      <c r="F159" s="61">
        <v>590</v>
      </c>
      <c r="G159" s="59" t="s">
        <v>360</v>
      </c>
    </row>
    <row r="160" spans="2:7">
      <c r="B160" s="62" t="s">
        <v>438</v>
      </c>
      <c r="C160" s="59" t="s">
        <v>5</v>
      </c>
      <c r="D160" s="60"/>
      <c r="E160" s="62" t="s">
        <v>438</v>
      </c>
      <c r="F160" s="61">
        <v>550</v>
      </c>
      <c r="G160" s="59" t="s">
        <v>5</v>
      </c>
    </row>
    <row r="161" spans="2:7">
      <c r="B161" s="62" t="s">
        <v>21</v>
      </c>
      <c r="C161" s="59" t="s">
        <v>5</v>
      </c>
      <c r="D161" s="60"/>
      <c r="E161" s="62" t="s">
        <v>21</v>
      </c>
      <c r="F161" s="61">
        <v>26.75</v>
      </c>
      <c r="G161" s="59" t="s">
        <v>5</v>
      </c>
    </row>
    <row r="162" spans="2:7">
      <c r="B162" s="62" t="s">
        <v>22</v>
      </c>
      <c r="C162" s="59" t="s">
        <v>5</v>
      </c>
      <c r="D162" s="60"/>
      <c r="E162" s="62" t="s">
        <v>22</v>
      </c>
      <c r="F162" s="61">
        <v>46.01</v>
      </c>
      <c r="G162" s="59" t="s">
        <v>5</v>
      </c>
    </row>
    <row r="163" spans="2:7">
      <c r="B163" s="62" t="s">
        <v>23</v>
      </c>
      <c r="C163" s="59" t="s">
        <v>5</v>
      </c>
      <c r="D163" s="60"/>
      <c r="E163" s="62" t="s">
        <v>23</v>
      </c>
      <c r="F163" s="61">
        <v>50.29</v>
      </c>
      <c r="G163" s="59" t="s">
        <v>5</v>
      </c>
    </row>
    <row r="164" spans="2:7">
      <c r="B164" s="62" t="s">
        <v>24</v>
      </c>
      <c r="C164" s="59" t="s">
        <v>5</v>
      </c>
      <c r="D164" s="60"/>
      <c r="E164" s="62" t="s">
        <v>24</v>
      </c>
      <c r="F164" s="61">
        <v>46.01</v>
      </c>
      <c r="G164" s="59" t="s">
        <v>5</v>
      </c>
    </row>
    <row r="165" spans="2:7">
      <c r="B165" s="62" t="s">
        <v>25</v>
      </c>
      <c r="C165" s="59" t="s">
        <v>5</v>
      </c>
      <c r="D165" s="60"/>
      <c r="E165" s="62" t="s">
        <v>25</v>
      </c>
      <c r="F165" s="61">
        <v>58.85</v>
      </c>
      <c r="G165" s="59" t="s">
        <v>5</v>
      </c>
    </row>
    <row r="166" spans="2:7">
      <c r="B166" s="62" t="s">
        <v>546</v>
      </c>
      <c r="C166" s="59" t="s">
        <v>5</v>
      </c>
      <c r="D166" s="60"/>
      <c r="E166" s="62" t="s">
        <v>546</v>
      </c>
      <c r="F166" s="61">
        <v>18</v>
      </c>
      <c r="G166" s="59" t="s">
        <v>5</v>
      </c>
    </row>
    <row r="167" spans="2:7">
      <c r="B167" s="67" t="s">
        <v>18</v>
      </c>
      <c r="C167" s="59" t="s">
        <v>5</v>
      </c>
      <c r="D167" s="60"/>
      <c r="E167" s="67" t="s">
        <v>18</v>
      </c>
      <c r="F167" s="61">
        <v>11.21</v>
      </c>
      <c r="G167" s="59" t="s">
        <v>5</v>
      </c>
    </row>
    <row r="168" spans="2:7">
      <c r="B168" s="67" t="s">
        <v>19</v>
      </c>
      <c r="C168" s="59" t="s">
        <v>5</v>
      </c>
      <c r="D168" s="60"/>
      <c r="E168" s="67" t="s">
        <v>19</v>
      </c>
      <c r="F168" s="61">
        <v>2.4931000000000001</v>
      </c>
      <c r="G168" s="59" t="s">
        <v>5</v>
      </c>
    </row>
    <row r="169" spans="2:7">
      <c r="B169" s="67" t="s">
        <v>139</v>
      </c>
      <c r="C169" s="59" t="s">
        <v>5</v>
      </c>
      <c r="D169" s="60"/>
      <c r="E169" s="67" t="s">
        <v>139</v>
      </c>
      <c r="F169" s="61">
        <v>2.34</v>
      </c>
      <c r="G169" s="59" t="s">
        <v>5</v>
      </c>
    </row>
    <row r="170" spans="2:7">
      <c r="B170" s="67" t="s">
        <v>138</v>
      </c>
      <c r="C170" s="59" t="s">
        <v>5</v>
      </c>
      <c r="D170" s="60"/>
      <c r="E170" s="67" t="s">
        <v>138</v>
      </c>
      <c r="F170" s="61">
        <v>4.3899999999999997</v>
      </c>
      <c r="G170" s="59" t="s">
        <v>5</v>
      </c>
    </row>
    <row r="171" spans="2:7">
      <c r="B171" s="67" t="s">
        <v>128</v>
      </c>
      <c r="C171" s="59" t="s">
        <v>5</v>
      </c>
      <c r="D171" s="60"/>
      <c r="E171" s="67" t="s">
        <v>128</v>
      </c>
      <c r="F171" s="61">
        <v>0.2</v>
      </c>
      <c r="G171" s="59" t="s">
        <v>5</v>
      </c>
    </row>
    <row r="172" spans="2:7">
      <c r="B172" s="65" t="s">
        <v>144</v>
      </c>
      <c r="C172" s="59" t="s">
        <v>9</v>
      </c>
      <c r="D172" s="60"/>
      <c r="E172" s="65" t="s">
        <v>144</v>
      </c>
      <c r="F172" s="61">
        <v>0.55000000000000004</v>
      </c>
      <c r="G172" s="59" t="s">
        <v>9</v>
      </c>
    </row>
    <row r="173" spans="2:7">
      <c r="B173" s="68" t="s">
        <v>145</v>
      </c>
      <c r="C173" s="59" t="s">
        <v>9</v>
      </c>
      <c r="D173" s="60"/>
      <c r="E173" s="68" t="s">
        <v>145</v>
      </c>
      <c r="F173" s="61">
        <v>0.55000000000000004</v>
      </c>
      <c r="G173" s="59" t="s">
        <v>9</v>
      </c>
    </row>
    <row r="174" spans="2:7">
      <c r="B174" s="65" t="s">
        <v>147</v>
      </c>
      <c r="C174" s="59" t="s">
        <v>9</v>
      </c>
      <c r="D174" s="60"/>
      <c r="E174" s="65" t="s">
        <v>147</v>
      </c>
      <c r="F174" s="61">
        <v>1</v>
      </c>
      <c r="G174" s="59" t="s">
        <v>9</v>
      </c>
    </row>
    <row r="175" spans="2:7">
      <c r="B175" s="62" t="s">
        <v>146</v>
      </c>
      <c r="C175" s="59" t="s">
        <v>9</v>
      </c>
      <c r="D175" s="60"/>
      <c r="E175" s="62" t="s">
        <v>146</v>
      </c>
      <c r="F175" s="61">
        <v>180</v>
      </c>
      <c r="G175" s="59" t="s">
        <v>9</v>
      </c>
    </row>
    <row r="176" spans="2:7">
      <c r="B176" s="62" t="s">
        <v>153</v>
      </c>
      <c r="C176" s="59" t="s">
        <v>40</v>
      </c>
      <c r="D176" s="60"/>
      <c r="E176" s="62" t="s">
        <v>153</v>
      </c>
      <c r="F176" s="61">
        <v>490</v>
      </c>
      <c r="G176" s="59" t="s">
        <v>40</v>
      </c>
    </row>
    <row r="177" spans="2:11">
      <c r="B177" s="62" t="s">
        <v>395</v>
      </c>
      <c r="C177" s="59" t="s">
        <v>40</v>
      </c>
      <c r="D177" s="60"/>
      <c r="E177" s="62" t="s">
        <v>395</v>
      </c>
      <c r="F177" s="61">
        <v>850</v>
      </c>
      <c r="G177" s="59" t="s">
        <v>40</v>
      </c>
    </row>
    <row r="178" spans="2:11">
      <c r="B178" s="84" t="s">
        <v>396</v>
      </c>
      <c r="C178" s="85" t="s">
        <v>40</v>
      </c>
      <c r="D178" s="86"/>
      <c r="E178" s="84" t="s">
        <v>396</v>
      </c>
      <c r="F178" s="87">
        <v>870</v>
      </c>
      <c r="G178" s="85" t="s">
        <v>40</v>
      </c>
    </row>
    <row r="179" spans="2:11">
      <c r="B179" s="84" t="s">
        <v>698</v>
      </c>
      <c r="C179" s="85" t="s">
        <v>5</v>
      </c>
      <c r="D179" s="86"/>
      <c r="E179" s="84" t="s">
        <v>698</v>
      </c>
      <c r="F179" s="87">
        <v>1750</v>
      </c>
      <c r="G179" s="85" t="s">
        <v>5</v>
      </c>
    </row>
    <row r="180" spans="2:11">
      <c r="B180" s="84" t="s">
        <v>699</v>
      </c>
      <c r="C180" s="85" t="s">
        <v>5</v>
      </c>
      <c r="D180" s="86"/>
      <c r="E180" s="84" t="s">
        <v>699</v>
      </c>
      <c r="F180" s="87">
        <v>1750</v>
      </c>
      <c r="G180" s="85" t="s">
        <v>5</v>
      </c>
    </row>
    <row r="181" spans="2:11">
      <c r="B181" s="157" t="s">
        <v>672</v>
      </c>
      <c r="C181" s="158" t="s">
        <v>5</v>
      </c>
      <c r="D181" s="159"/>
      <c r="E181" s="157" t="s">
        <v>672</v>
      </c>
      <c r="F181" s="160">
        <v>1198</v>
      </c>
      <c r="G181" s="158" t="s">
        <v>5</v>
      </c>
      <c r="K181" s="81"/>
    </row>
    <row r="182" spans="2:11">
      <c r="B182" s="157" t="s">
        <v>673</v>
      </c>
      <c r="C182" s="158" t="s">
        <v>5</v>
      </c>
      <c r="D182" s="159"/>
      <c r="E182" s="157" t="s">
        <v>673</v>
      </c>
      <c r="F182" s="160">
        <v>1104</v>
      </c>
      <c r="G182" s="158" t="s">
        <v>5</v>
      </c>
      <c r="K182" s="81"/>
    </row>
    <row r="183" spans="2:11">
      <c r="B183" s="157" t="s">
        <v>674</v>
      </c>
      <c r="C183" s="158" t="s">
        <v>5</v>
      </c>
      <c r="D183" s="159"/>
      <c r="E183" s="157" t="s">
        <v>674</v>
      </c>
      <c r="F183" s="160">
        <v>11404</v>
      </c>
      <c r="G183" s="158" t="s">
        <v>5</v>
      </c>
    </row>
    <row r="184" spans="2:11">
      <c r="B184" s="157" t="s">
        <v>657</v>
      </c>
      <c r="C184" s="158" t="s">
        <v>5</v>
      </c>
      <c r="D184" s="159"/>
      <c r="E184" s="157" t="s">
        <v>657</v>
      </c>
      <c r="F184" s="160">
        <v>1198</v>
      </c>
      <c r="G184" s="158" t="s">
        <v>5</v>
      </c>
    </row>
    <row r="185" spans="2:11">
      <c r="B185" s="157" t="s">
        <v>658</v>
      </c>
      <c r="C185" s="158" t="s">
        <v>5</v>
      </c>
      <c r="D185" s="159"/>
      <c r="E185" s="157" t="s">
        <v>658</v>
      </c>
      <c r="F185" s="160">
        <v>1198</v>
      </c>
      <c r="G185" s="158" t="s">
        <v>5</v>
      </c>
      <c r="I185" s="81" t="s">
        <v>120</v>
      </c>
      <c r="J185" s="81"/>
    </row>
    <row r="186" spans="2:11">
      <c r="B186" s="157" t="s">
        <v>659</v>
      </c>
      <c r="C186" s="158" t="s">
        <v>5</v>
      </c>
      <c r="D186" s="159"/>
      <c r="E186" s="157" t="s">
        <v>659</v>
      </c>
      <c r="F186" s="160">
        <v>1716</v>
      </c>
      <c r="G186" s="158" t="s">
        <v>5</v>
      </c>
      <c r="I186" s="81" t="s">
        <v>127</v>
      </c>
      <c r="J186" s="81"/>
    </row>
    <row r="187" spans="2:11">
      <c r="B187" s="157" t="s">
        <v>660</v>
      </c>
      <c r="C187" s="158" t="s">
        <v>5</v>
      </c>
      <c r="D187" s="159"/>
      <c r="E187" s="157" t="s">
        <v>660</v>
      </c>
      <c r="F187" s="160">
        <v>1848</v>
      </c>
      <c r="G187" s="158" t="s">
        <v>5</v>
      </c>
      <c r="I187" s="45" t="s">
        <v>100</v>
      </c>
    </row>
    <row r="188" spans="2:11">
      <c r="B188" s="157" t="s">
        <v>661</v>
      </c>
      <c r="C188" s="158" t="s">
        <v>5</v>
      </c>
      <c r="D188" s="159"/>
      <c r="E188" s="157" t="s">
        <v>661</v>
      </c>
      <c r="F188" s="160">
        <v>1716</v>
      </c>
      <c r="G188" s="158" t="s">
        <v>5</v>
      </c>
      <c r="I188" s="45" t="s">
        <v>121</v>
      </c>
    </row>
    <row r="189" spans="2:11">
      <c r="B189" s="157" t="s">
        <v>662</v>
      </c>
      <c r="C189" s="158" t="s">
        <v>5</v>
      </c>
      <c r="D189" s="159"/>
      <c r="E189" s="157" t="s">
        <v>662</v>
      </c>
      <c r="F189" s="160">
        <v>1716</v>
      </c>
      <c r="G189" s="158" t="s">
        <v>5</v>
      </c>
      <c r="H189" s="81"/>
    </row>
    <row r="190" spans="2:11">
      <c r="B190" s="157" t="s">
        <v>663</v>
      </c>
      <c r="C190" s="158" t="s">
        <v>5</v>
      </c>
      <c r="D190" s="159"/>
      <c r="E190" s="157" t="s">
        <v>663</v>
      </c>
      <c r="F190" s="160">
        <v>2038</v>
      </c>
      <c r="G190" s="158" t="s">
        <v>5</v>
      </c>
      <c r="H190" s="81"/>
    </row>
    <row r="191" spans="2:11">
      <c r="B191" s="157" t="s">
        <v>664</v>
      </c>
      <c r="C191" s="158" t="s">
        <v>5</v>
      </c>
      <c r="D191" s="159"/>
      <c r="E191" s="157" t="s">
        <v>664</v>
      </c>
      <c r="F191" s="160">
        <v>1944</v>
      </c>
      <c r="G191" s="158" t="s">
        <v>5</v>
      </c>
    </row>
    <row r="192" spans="2:11">
      <c r="B192" s="157" t="s">
        <v>665</v>
      </c>
      <c r="C192" s="158" t="s">
        <v>5</v>
      </c>
      <c r="D192" s="159"/>
      <c r="E192" s="157" t="s">
        <v>665</v>
      </c>
      <c r="F192" s="160">
        <v>1944</v>
      </c>
      <c r="G192" s="158" t="s">
        <v>5</v>
      </c>
    </row>
    <row r="193" spans="1:7">
      <c r="B193" s="157" t="s">
        <v>666</v>
      </c>
      <c r="C193" s="158" t="s">
        <v>5</v>
      </c>
      <c r="D193" s="159"/>
      <c r="E193" s="157" t="s">
        <v>666</v>
      </c>
      <c r="F193" s="160">
        <v>1524</v>
      </c>
      <c r="G193" s="158" t="s">
        <v>5</v>
      </c>
    </row>
    <row r="194" spans="1:7">
      <c r="B194" s="157" t="s">
        <v>667</v>
      </c>
      <c r="C194" s="158" t="s">
        <v>5</v>
      </c>
      <c r="D194" s="159"/>
      <c r="E194" s="157" t="s">
        <v>667</v>
      </c>
      <c r="F194" s="160">
        <v>1404</v>
      </c>
      <c r="G194" s="158" t="s">
        <v>5</v>
      </c>
    </row>
    <row r="195" spans="1:7">
      <c r="B195" s="157" t="s">
        <v>668</v>
      </c>
      <c r="C195" s="158" t="s">
        <v>5</v>
      </c>
      <c r="D195" s="159"/>
      <c r="E195" s="157" t="s">
        <v>668</v>
      </c>
      <c r="F195" s="160">
        <v>1404</v>
      </c>
      <c r="G195" s="158" t="s">
        <v>5</v>
      </c>
    </row>
    <row r="196" spans="1:7">
      <c r="B196" s="157" t="s">
        <v>669</v>
      </c>
      <c r="C196" s="158" t="s">
        <v>5</v>
      </c>
      <c r="D196" s="159"/>
      <c r="E196" s="157" t="s">
        <v>669</v>
      </c>
      <c r="F196" s="160">
        <v>1716</v>
      </c>
      <c r="G196" s="158" t="s">
        <v>5</v>
      </c>
    </row>
    <row r="197" spans="1:7">
      <c r="B197" s="157" t="s">
        <v>670</v>
      </c>
      <c r="C197" s="158" t="s">
        <v>5</v>
      </c>
      <c r="D197" s="159"/>
      <c r="E197" s="157" t="s">
        <v>670</v>
      </c>
      <c r="F197" s="160">
        <v>1644</v>
      </c>
      <c r="G197" s="158" t="s">
        <v>5</v>
      </c>
    </row>
    <row r="198" spans="1:7">
      <c r="B198" s="157" t="s">
        <v>671</v>
      </c>
      <c r="C198" s="158" t="s">
        <v>5</v>
      </c>
      <c r="D198" s="159"/>
      <c r="E198" s="157" t="s">
        <v>671</v>
      </c>
      <c r="F198" s="160">
        <v>1644</v>
      </c>
      <c r="G198" s="158" t="s">
        <v>5</v>
      </c>
    </row>
    <row r="199" spans="1:7">
      <c r="B199" s="157" t="s">
        <v>675</v>
      </c>
      <c r="C199" s="158" t="s">
        <v>5</v>
      </c>
      <c r="D199" s="159"/>
      <c r="E199" s="157" t="s">
        <v>675</v>
      </c>
      <c r="F199" s="160">
        <v>2616</v>
      </c>
      <c r="G199" s="158" t="s">
        <v>5</v>
      </c>
    </row>
    <row r="200" spans="1:7">
      <c r="B200" s="157" t="s">
        <v>676</v>
      </c>
      <c r="C200" s="158" t="s">
        <v>5</v>
      </c>
      <c r="D200" s="159"/>
      <c r="E200" s="157" t="s">
        <v>676</v>
      </c>
      <c r="F200" s="160">
        <v>2328</v>
      </c>
      <c r="G200" s="158" t="s">
        <v>5</v>
      </c>
    </row>
    <row r="201" spans="1:7">
      <c r="B201" s="157" t="s">
        <v>677</v>
      </c>
      <c r="C201" s="158" t="s">
        <v>5</v>
      </c>
      <c r="D201" s="159"/>
      <c r="E201" s="157" t="s">
        <v>677</v>
      </c>
      <c r="F201" s="160">
        <v>2220</v>
      </c>
      <c r="G201" s="158" t="s">
        <v>5</v>
      </c>
    </row>
    <row r="202" spans="1:7">
      <c r="B202" s="157" t="s">
        <v>678</v>
      </c>
      <c r="C202" s="158" t="s">
        <v>5</v>
      </c>
      <c r="D202" s="159"/>
      <c r="E202" s="157" t="s">
        <v>678</v>
      </c>
      <c r="F202" s="160">
        <v>3024</v>
      </c>
      <c r="G202" s="158" t="s">
        <v>5</v>
      </c>
    </row>
    <row r="203" spans="1:7" s="275" customFormat="1">
      <c r="A203" s="277">
        <v>243888</v>
      </c>
      <c r="B203" s="273" t="s">
        <v>849</v>
      </c>
      <c r="C203" s="274" t="s">
        <v>5</v>
      </c>
      <c r="E203" s="273" t="s">
        <v>849</v>
      </c>
      <c r="F203" s="276">
        <v>1850</v>
      </c>
      <c r="G203" s="274" t="s">
        <v>5</v>
      </c>
    </row>
    <row r="204" spans="1:7" s="275" customFormat="1">
      <c r="A204" s="277">
        <v>243888</v>
      </c>
      <c r="B204" s="273" t="s">
        <v>850</v>
      </c>
      <c r="C204" s="274" t="s">
        <v>5</v>
      </c>
      <c r="E204" s="273" t="s">
        <v>850</v>
      </c>
      <c r="F204" s="276">
        <v>1450</v>
      </c>
      <c r="G204" s="274" t="s">
        <v>5</v>
      </c>
    </row>
    <row r="205" spans="1:7" s="275" customFormat="1">
      <c r="A205" s="277">
        <v>243888</v>
      </c>
      <c r="B205" s="273" t="s">
        <v>851</v>
      </c>
      <c r="C205" s="274" t="s">
        <v>5</v>
      </c>
      <c r="E205" s="273" t="s">
        <v>851</v>
      </c>
      <c r="F205" s="276">
        <v>1590</v>
      </c>
      <c r="G205" s="274" t="s">
        <v>5</v>
      </c>
    </row>
    <row r="206" spans="1:7" s="275" customFormat="1">
      <c r="A206" s="277">
        <v>243888</v>
      </c>
      <c r="B206" s="273" t="s">
        <v>852</v>
      </c>
      <c r="C206" s="274" t="s">
        <v>5</v>
      </c>
      <c r="E206" s="273" t="s">
        <v>852</v>
      </c>
      <c r="F206" s="276">
        <v>3100</v>
      </c>
      <c r="G206" s="274" t="s">
        <v>5</v>
      </c>
    </row>
    <row r="207" spans="1:7">
      <c r="B207" s="157" t="s">
        <v>679</v>
      </c>
      <c r="C207" s="158" t="s">
        <v>5</v>
      </c>
      <c r="D207" s="159"/>
      <c r="E207" s="157" t="s">
        <v>679</v>
      </c>
      <c r="F207" s="160">
        <v>3108</v>
      </c>
      <c r="G207" s="158" t="s">
        <v>5</v>
      </c>
    </row>
    <row r="208" spans="1:7">
      <c r="B208" s="157" t="s">
        <v>680</v>
      </c>
      <c r="C208" s="158" t="s">
        <v>5</v>
      </c>
      <c r="D208" s="159"/>
      <c r="E208" s="157" t="s">
        <v>680</v>
      </c>
      <c r="F208" s="160">
        <v>3060</v>
      </c>
      <c r="G208" s="158" t="s">
        <v>5</v>
      </c>
    </row>
    <row r="209" spans="2:7">
      <c r="B209" s="157" t="s">
        <v>681</v>
      </c>
      <c r="C209" s="158" t="s">
        <v>5</v>
      </c>
      <c r="D209" s="159"/>
      <c r="E209" s="157" t="s">
        <v>681</v>
      </c>
      <c r="F209" s="160">
        <v>2820</v>
      </c>
      <c r="G209" s="158" t="s">
        <v>5</v>
      </c>
    </row>
    <row r="210" spans="2:7">
      <c r="B210" s="157" t="s">
        <v>682</v>
      </c>
      <c r="C210" s="158" t="s">
        <v>5</v>
      </c>
      <c r="D210" s="159"/>
      <c r="E210" s="157" t="s">
        <v>682</v>
      </c>
      <c r="F210" s="160">
        <v>4668</v>
      </c>
      <c r="G210" s="158" t="s">
        <v>5</v>
      </c>
    </row>
    <row r="211" spans="2:7">
      <c r="B211" s="157" t="s">
        <v>683</v>
      </c>
      <c r="C211" s="158" t="s">
        <v>5</v>
      </c>
      <c r="D211" s="159"/>
      <c r="E211" s="157" t="s">
        <v>683</v>
      </c>
      <c r="F211" s="160">
        <v>4308</v>
      </c>
      <c r="G211" s="158" t="s">
        <v>5</v>
      </c>
    </row>
    <row r="212" spans="2:7">
      <c r="B212" s="157" t="s">
        <v>684</v>
      </c>
      <c r="C212" s="158" t="s">
        <v>5</v>
      </c>
      <c r="D212" s="159"/>
      <c r="E212" s="157" t="s">
        <v>684</v>
      </c>
      <c r="F212" s="160">
        <v>11268</v>
      </c>
      <c r="G212" s="158" t="s">
        <v>5</v>
      </c>
    </row>
    <row r="213" spans="2:7">
      <c r="B213" s="157" t="s">
        <v>687</v>
      </c>
      <c r="C213" s="158" t="s">
        <v>5</v>
      </c>
      <c r="D213" s="159"/>
      <c r="E213" s="157" t="s">
        <v>687</v>
      </c>
      <c r="F213" s="160">
        <v>1700</v>
      </c>
      <c r="G213" s="158" t="s">
        <v>5</v>
      </c>
    </row>
    <row r="214" spans="2:7">
      <c r="B214" s="157" t="s">
        <v>686</v>
      </c>
      <c r="C214" s="158" t="s">
        <v>5</v>
      </c>
      <c r="D214" s="159"/>
      <c r="E214" s="157" t="s">
        <v>686</v>
      </c>
      <c r="F214" s="160">
        <v>4800</v>
      </c>
      <c r="G214" s="158" t="s">
        <v>5</v>
      </c>
    </row>
    <row r="215" spans="2:7">
      <c r="B215" s="157" t="s">
        <v>685</v>
      </c>
      <c r="C215" s="158" t="s">
        <v>5</v>
      </c>
      <c r="D215" s="159"/>
      <c r="E215" s="157" t="s">
        <v>685</v>
      </c>
      <c r="F215" s="160">
        <v>11000</v>
      </c>
      <c r="G215" s="158" t="s">
        <v>5</v>
      </c>
    </row>
    <row r="216" spans="2:7">
      <c r="B216" s="84" t="s">
        <v>621</v>
      </c>
      <c r="C216" s="85" t="s">
        <v>63</v>
      </c>
      <c r="D216" s="86"/>
      <c r="E216" s="84" t="s">
        <v>621</v>
      </c>
      <c r="F216" s="87">
        <v>200</v>
      </c>
      <c r="G216" s="85" t="s">
        <v>63</v>
      </c>
    </row>
    <row r="217" spans="2:7">
      <c r="B217" s="84" t="s">
        <v>701</v>
      </c>
      <c r="C217" s="85" t="s">
        <v>4</v>
      </c>
      <c r="D217" s="86"/>
      <c r="E217" s="84" t="s">
        <v>701</v>
      </c>
      <c r="F217" s="87">
        <v>15</v>
      </c>
      <c r="G217" s="85" t="s">
        <v>4</v>
      </c>
    </row>
    <row r="218" spans="2:7">
      <c r="B218" s="84" t="s">
        <v>700</v>
      </c>
      <c r="C218" s="85" t="s">
        <v>4</v>
      </c>
      <c r="D218" s="86"/>
      <c r="E218" s="84" t="s">
        <v>700</v>
      </c>
      <c r="F218" s="87">
        <v>50</v>
      </c>
      <c r="G218" s="85" t="s">
        <v>4</v>
      </c>
    </row>
    <row r="219" spans="2:7">
      <c r="B219" s="84" t="s">
        <v>613</v>
      </c>
      <c r="C219" s="85" t="s">
        <v>9</v>
      </c>
      <c r="D219" s="86"/>
      <c r="E219" s="84" t="s">
        <v>613</v>
      </c>
      <c r="F219" s="87">
        <v>33</v>
      </c>
      <c r="G219" s="85" t="s">
        <v>9</v>
      </c>
    </row>
    <row r="220" spans="2:7">
      <c r="B220" s="84" t="s">
        <v>622</v>
      </c>
      <c r="C220" s="85" t="s">
        <v>4</v>
      </c>
      <c r="D220" s="86"/>
      <c r="E220" s="84" t="s">
        <v>622</v>
      </c>
      <c r="F220" s="87">
        <v>10</v>
      </c>
      <c r="G220" s="85" t="s">
        <v>4</v>
      </c>
    </row>
    <row r="221" spans="2:7">
      <c r="B221" s="84" t="s">
        <v>532</v>
      </c>
      <c r="C221" s="85" t="s">
        <v>9</v>
      </c>
      <c r="D221" s="86"/>
      <c r="E221" s="84" t="s">
        <v>532</v>
      </c>
      <c r="F221" s="87">
        <v>50</v>
      </c>
      <c r="G221" s="85" t="s">
        <v>9</v>
      </c>
    </row>
    <row r="222" spans="2:7">
      <c r="B222" s="84" t="s">
        <v>533</v>
      </c>
      <c r="C222" s="85" t="s">
        <v>534</v>
      </c>
      <c r="D222" s="86"/>
      <c r="E222" s="84" t="s">
        <v>533</v>
      </c>
      <c r="F222" s="87">
        <v>20</v>
      </c>
      <c r="G222" s="85" t="s">
        <v>534</v>
      </c>
    </row>
    <row r="223" spans="2:7">
      <c r="B223" s="84" t="s">
        <v>535</v>
      </c>
      <c r="C223" s="85" t="s">
        <v>534</v>
      </c>
      <c r="D223" s="86"/>
      <c r="E223" s="84" t="s">
        <v>535</v>
      </c>
      <c r="F223" s="87">
        <v>15</v>
      </c>
      <c r="G223" s="85" t="s">
        <v>534</v>
      </c>
    </row>
    <row r="224" spans="2:7">
      <c r="B224" s="84" t="s">
        <v>536</v>
      </c>
      <c r="C224" s="85" t="s">
        <v>534</v>
      </c>
      <c r="D224" s="86"/>
      <c r="E224" s="84" t="s">
        <v>536</v>
      </c>
      <c r="F224" s="87">
        <v>8</v>
      </c>
      <c r="G224" s="85" t="s">
        <v>534</v>
      </c>
    </row>
    <row r="225" spans="2:7">
      <c r="B225" s="84" t="s">
        <v>811</v>
      </c>
      <c r="C225" s="85" t="s">
        <v>423</v>
      </c>
      <c r="D225" s="86"/>
      <c r="E225" s="84" t="s">
        <v>811</v>
      </c>
      <c r="F225" s="87">
        <v>1300</v>
      </c>
      <c r="G225" s="85" t="s">
        <v>423</v>
      </c>
    </row>
    <row r="226" spans="2:7">
      <c r="B226" s="84" t="s">
        <v>420</v>
      </c>
      <c r="C226" s="85" t="s">
        <v>423</v>
      </c>
      <c r="D226" s="86"/>
      <c r="E226" s="84" t="s">
        <v>420</v>
      </c>
      <c r="F226" s="87">
        <v>1000</v>
      </c>
      <c r="G226" s="85" t="s">
        <v>423</v>
      </c>
    </row>
    <row r="227" spans="2:7">
      <c r="B227" s="84" t="s">
        <v>421</v>
      </c>
      <c r="C227" s="85" t="s">
        <v>423</v>
      </c>
      <c r="D227" s="86"/>
      <c r="E227" s="84" t="s">
        <v>421</v>
      </c>
      <c r="F227" s="87">
        <v>1500</v>
      </c>
      <c r="G227" s="85" t="s">
        <v>423</v>
      </c>
    </row>
    <row r="228" spans="2:7">
      <c r="B228" s="84" t="s">
        <v>422</v>
      </c>
      <c r="C228" s="85" t="s">
        <v>423</v>
      </c>
      <c r="D228" s="86"/>
      <c r="E228" s="84" t="s">
        <v>422</v>
      </c>
      <c r="F228" s="87">
        <v>2000</v>
      </c>
      <c r="G228" s="85" t="s">
        <v>423</v>
      </c>
    </row>
    <row r="229" spans="2:7">
      <c r="B229" s="54" t="s">
        <v>835</v>
      </c>
      <c r="C229" s="70" t="s">
        <v>4</v>
      </c>
      <c r="D229" s="71"/>
      <c r="E229" s="54" t="s">
        <v>835</v>
      </c>
      <c r="F229" s="56">
        <v>3</v>
      </c>
      <c r="G229" s="70" t="s">
        <v>4</v>
      </c>
    </row>
    <row r="230" spans="2:7">
      <c r="B230" s="91" t="s">
        <v>57</v>
      </c>
      <c r="C230" s="70" t="s">
        <v>4</v>
      </c>
      <c r="D230" s="71"/>
      <c r="E230" s="91" t="s">
        <v>57</v>
      </c>
      <c r="F230" s="56">
        <v>11</v>
      </c>
      <c r="G230" s="70" t="s">
        <v>4</v>
      </c>
    </row>
    <row r="231" spans="2:7">
      <c r="B231" s="91" t="s">
        <v>58</v>
      </c>
      <c r="C231" s="70" t="s">
        <v>4</v>
      </c>
      <c r="D231" s="71"/>
      <c r="E231" s="91" t="s">
        <v>58</v>
      </c>
      <c r="F231" s="56">
        <v>15</v>
      </c>
      <c r="G231" s="70" t="s">
        <v>4</v>
      </c>
    </row>
    <row r="232" spans="2:7">
      <c r="B232" s="91" t="s">
        <v>59</v>
      </c>
      <c r="C232" s="70" t="s">
        <v>4</v>
      </c>
      <c r="D232" s="71"/>
      <c r="E232" s="91" t="s">
        <v>59</v>
      </c>
      <c r="F232" s="56">
        <v>19</v>
      </c>
      <c r="G232" s="70" t="s">
        <v>4</v>
      </c>
    </row>
    <row r="233" spans="2:7">
      <c r="B233" s="54" t="s">
        <v>60</v>
      </c>
      <c r="C233" s="70" t="s">
        <v>4</v>
      </c>
      <c r="D233" s="71"/>
      <c r="E233" s="54" t="s">
        <v>60</v>
      </c>
      <c r="F233" s="56">
        <v>38</v>
      </c>
      <c r="G233" s="70" t="s">
        <v>4</v>
      </c>
    </row>
    <row r="234" spans="2:7">
      <c r="B234" s="92" t="s">
        <v>435</v>
      </c>
      <c r="C234" s="70" t="s">
        <v>5</v>
      </c>
      <c r="D234" s="71"/>
      <c r="E234" s="92" t="s">
        <v>435</v>
      </c>
      <c r="F234" s="93">
        <v>6</v>
      </c>
      <c r="G234" s="70" t="s">
        <v>5</v>
      </c>
    </row>
    <row r="235" spans="2:7">
      <c r="B235" s="92" t="s">
        <v>436</v>
      </c>
      <c r="C235" s="70" t="s">
        <v>5</v>
      </c>
      <c r="D235" s="71"/>
      <c r="E235" s="92" t="s">
        <v>436</v>
      </c>
      <c r="F235" s="93">
        <v>17</v>
      </c>
      <c r="G235" s="70" t="s">
        <v>5</v>
      </c>
    </row>
    <row r="236" spans="2:7">
      <c r="B236" s="92" t="s">
        <v>453</v>
      </c>
      <c r="C236" s="70" t="s">
        <v>5</v>
      </c>
      <c r="D236" s="71"/>
      <c r="E236" s="92" t="s">
        <v>453</v>
      </c>
      <c r="F236" s="93">
        <v>14</v>
      </c>
      <c r="G236" s="70" t="s">
        <v>5</v>
      </c>
    </row>
    <row r="237" spans="2:7">
      <c r="B237" s="92" t="s">
        <v>437</v>
      </c>
      <c r="C237" s="70" t="s">
        <v>5</v>
      </c>
      <c r="D237" s="71"/>
      <c r="E237" s="92" t="s">
        <v>437</v>
      </c>
      <c r="F237" s="93">
        <v>19</v>
      </c>
      <c r="G237" s="70" t="s">
        <v>5</v>
      </c>
    </row>
    <row r="238" spans="2:7">
      <c r="B238" s="92" t="s">
        <v>627</v>
      </c>
      <c r="C238" s="70" t="s">
        <v>4</v>
      </c>
      <c r="D238" s="71"/>
      <c r="E238" s="92" t="s">
        <v>627</v>
      </c>
      <c r="F238" s="93">
        <v>7</v>
      </c>
      <c r="G238" s="70" t="s">
        <v>4</v>
      </c>
    </row>
    <row r="239" spans="2:7">
      <c r="B239" s="54" t="s">
        <v>628</v>
      </c>
      <c r="C239" s="70" t="s">
        <v>4</v>
      </c>
      <c r="D239" s="71"/>
      <c r="E239" s="54" t="s">
        <v>628</v>
      </c>
      <c r="F239" s="56">
        <v>7</v>
      </c>
      <c r="G239" s="70" t="s">
        <v>4</v>
      </c>
    </row>
    <row r="240" spans="2:7">
      <c r="B240" s="54" t="s">
        <v>401</v>
      </c>
      <c r="C240" s="70" t="s">
        <v>4</v>
      </c>
      <c r="D240" s="71"/>
      <c r="E240" s="54" t="s">
        <v>401</v>
      </c>
      <c r="F240" s="56">
        <v>14</v>
      </c>
      <c r="G240" s="70" t="s">
        <v>4</v>
      </c>
    </row>
    <row r="241" spans="2:7">
      <c r="B241" s="54" t="s">
        <v>576</v>
      </c>
      <c r="C241" s="70" t="s">
        <v>4</v>
      </c>
      <c r="D241" s="71"/>
      <c r="E241" s="54" t="s">
        <v>576</v>
      </c>
      <c r="F241" s="56">
        <v>17</v>
      </c>
      <c r="G241" s="70" t="s">
        <v>4</v>
      </c>
    </row>
    <row r="242" spans="2:7">
      <c r="B242" s="69" t="s">
        <v>629</v>
      </c>
      <c r="C242" s="70" t="s">
        <v>4</v>
      </c>
      <c r="D242" s="71"/>
      <c r="E242" s="69" t="s">
        <v>629</v>
      </c>
      <c r="F242" s="56">
        <v>11</v>
      </c>
      <c r="G242" s="70" t="s">
        <v>4</v>
      </c>
    </row>
    <row r="243" spans="2:7">
      <c r="B243" s="69" t="s">
        <v>405</v>
      </c>
      <c r="C243" s="70" t="s">
        <v>4</v>
      </c>
      <c r="D243" s="71"/>
      <c r="E243" s="69" t="s">
        <v>405</v>
      </c>
      <c r="F243" s="56">
        <v>23</v>
      </c>
      <c r="G243" s="70" t="s">
        <v>4</v>
      </c>
    </row>
    <row r="244" spans="2:7">
      <c r="B244" s="69" t="s">
        <v>630</v>
      </c>
      <c r="C244" s="70" t="s">
        <v>4</v>
      </c>
      <c r="D244" s="71"/>
      <c r="E244" s="69" t="s">
        <v>630</v>
      </c>
      <c r="F244" s="72">
        <v>70</v>
      </c>
      <c r="G244" s="70" t="s">
        <v>4</v>
      </c>
    </row>
    <row r="245" spans="2:7">
      <c r="B245" s="69" t="s">
        <v>402</v>
      </c>
      <c r="C245" s="70" t="s">
        <v>4</v>
      </c>
      <c r="D245" s="71"/>
      <c r="E245" s="69" t="s">
        <v>402</v>
      </c>
      <c r="F245" s="72">
        <v>160</v>
      </c>
      <c r="G245" s="70" t="s">
        <v>4</v>
      </c>
    </row>
    <row r="246" spans="2:7">
      <c r="B246" s="69" t="s">
        <v>631</v>
      </c>
      <c r="C246" s="70" t="s">
        <v>4</v>
      </c>
      <c r="D246" s="71"/>
      <c r="E246" s="69" t="s">
        <v>631</v>
      </c>
      <c r="F246" s="72">
        <v>400</v>
      </c>
      <c r="G246" s="70" t="s">
        <v>4</v>
      </c>
    </row>
    <row r="247" spans="2:7">
      <c r="B247" s="69" t="s">
        <v>64</v>
      </c>
      <c r="C247" s="70" t="s">
        <v>4</v>
      </c>
      <c r="D247" s="71"/>
      <c r="E247" s="69" t="s">
        <v>64</v>
      </c>
      <c r="F247" s="72">
        <v>800</v>
      </c>
      <c r="G247" s="70" t="s">
        <v>4</v>
      </c>
    </row>
    <row r="248" spans="2:7">
      <c r="B248" s="69" t="s">
        <v>632</v>
      </c>
      <c r="C248" s="70" t="s">
        <v>4</v>
      </c>
      <c r="D248" s="71"/>
      <c r="E248" s="69" t="s">
        <v>632</v>
      </c>
      <c r="F248" s="72">
        <v>14</v>
      </c>
      <c r="G248" s="70" t="s">
        <v>4</v>
      </c>
    </row>
    <row r="249" spans="2:7">
      <c r="B249" s="69" t="s">
        <v>403</v>
      </c>
      <c r="C249" s="70" t="s">
        <v>4</v>
      </c>
      <c r="D249" s="71"/>
      <c r="E249" s="69" t="s">
        <v>403</v>
      </c>
      <c r="F249" s="72">
        <v>23</v>
      </c>
      <c r="G249" s="70" t="s">
        <v>4</v>
      </c>
    </row>
    <row r="250" spans="2:7">
      <c r="B250" s="69" t="s">
        <v>633</v>
      </c>
      <c r="C250" s="70" t="s">
        <v>4</v>
      </c>
      <c r="D250" s="71"/>
      <c r="E250" s="69" t="s">
        <v>633</v>
      </c>
      <c r="F250" s="72">
        <v>60</v>
      </c>
      <c r="G250" s="70" t="s">
        <v>4</v>
      </c>
    </row>
    <row r="251" spans="2:7">
      <c r="B251" s="69" t="s">
        <v>404</v>
      </c>
      <c r="C251" s="70" t="s">
        <v>4</v>
      </c>
      <c r="D251" s="71"/>
      <c r="E251" s="69" t="s">
        <v>404</v>
      </c>
      <c r="F251" s="72">
        <v>120</v>
      </c>
      <c r="G251" s="70" t="s">
        <v>4</v>
      </c>
    </row>
    <row r="252" spans="2:7">
      <c r="B252" s="69" t="s">
        <v>634</v>
      </c>
      <c r="C252" s="70" t="s">
        <v>4</v>
      </c>
      <c r="D252" s="71"/>
      <c r="E252" s="69" t="s">
        <v>634</v>
      </c>
      <c r="F252" s="72">
        <v>70</v>
      </c>
      <c r="G252" s="70" t="s">
        <v>4</v>
      </c>
    </row>
    <row r="253" spans="2:7">
      <c r="B253" s="69" t="s">
        <v>32</v>
      </c>
      <c r="C253" s="70" t="s">
        <v>4</v>
      </c>
      <c r="D253" s="71"/>
      <c r="E253" s="69" t="s">
        <v>32</v>
      </c>
      <c r="F253" s="72">
        <v>160</v>
      </c>
      <c r="G253" s="70" t="s">
        <v>4</v>
      </c>
    </row>
    <row r="254" spans="2:7">
      <c r="B254" s="69" t="s">
        <v>415</v>
      </c>
      <c r="C254" s="70" t="s">
        <v>50</v>
      </c>
      <c r="D254" s="71"/>
      <c r="E254" s="69" t="s">
        <v>415</v>
      </c>
      <c r="F254" s="72">
        <v>1070</v>
      </c>
      <c r="G254" s="70" t="s">
        <v>50</v>
      </c>
    </row>
    <row r="255" spans="2:7">
      <c r="B255" s="69" t="s">
        <v>417</v>
      </c>
      <c r="C255" s="70" t="s">
        <v>4</v>
      </c>
      <c r="D255" s="71"/>
      <c r="E255" s="69" t="s">
        <v>417</v>
      </c>
      <c r="F255" s="72">
        <v>40</v>
      </c>
      <c r="G255" s="70" t="s">
        <v>4</v>
      </c>
    </row>
    <row r="256" spans="2:7">
      <c r="B256" s="69" t="s">
        <v>416</v>
      </c>
      <c r="C256" s="70" t="s">
        <v>413</v>
      </c>
      <c r="D256" s="71"/>
      <c r="E256" s="69" t="s">
        <v>416</v>
      </c>
      <c r="F256" s="72">
        <v>2500</v>
      </c>
      <c r="G256" s="70" t="s">
        <v>413</v>
      </c>
    </row>
    <row r="257" spans="2:7">
      <c r="B257" s="69" t="s">
        <v>414</v>
      </c>
      <c r="C257" s="70" t="s">
        <v>50</v>
      </c>
      <c r="D257" s="71"/>
      <c r="E257" s="69" t="s">
        <v>414</v>
      </c>
      <c r="F257" s="72">
        <v>2000</v>
      </c>
      <c r="G257" s="70" t="s">
        <v>50</v>
      </c>
    </row>
    <row r="258" spans="2:7">
      <c r="B258" s="69" t="s">
        <v>65</v>
      </c>
      <c r="C258" s="70" t="s">
        <v>0</v>
      </c>
      <c r="D258" s="71"/>
      <c r="E258" s="69" t="s">
        <v>65</v>
      </c>
      <c r="F258" s="72">
        <v>535</v>
      </c>
      <c r="G258" s="70" t="s">
        <v>0</v>
      </c>
    </row>
    <row r="259" spans="2:7">
      <c r="B259" s="69" t="s">
        <v>426</v>
      </c>
      <c r="C259" s="70" t="s">
        <v>0</v>
      </c>
      <c r="D259" s="71"/>
      <c r="E259" s="69" t="s">
        <v>426</v>
      </c>
      <c r="F259" s="73">
        <v>1000</v>
      </c>
      <c r="G259" s="70" t="s">
        <v>0</v>
      </c>
    </row>
    <row r="260" spans="2:7">
      <c r="B260" s="69" t="s">
        <v>119</v>
      </c>
      <c r="C260" s="70" t="s">
        <v>0</v>
      </c>
      <c r="D260" s="71"/>
      <c r="E260" s="69" t="s">
        <v>119</v>
      </c>
      <c r="F260" s="72">
        <v>1500</v>
      </c>
      <c r="G260" s="70" t="s">
        <v>0</v>
      </c>
    </row>
    <row r="261" spans="2:7">
      <c r="B261" s="69" t="s">
        <v>427</v>
      </c>
      <c r="C261" s="70" t="s">
        <v>0</v>
      </c>
      <c r="D261" s="71"/>
      <c r="E261" s="69" t="s">
        <v>427</v>
      </c>
      <c r="F261" s="73">
        <v>1000</v>
      </c>
      <c r="G261" s="70" t="s">
        <v>0</v>
      </c>
    </row>
    <row r="262" spans="2:7">
      <c r="B262" s="69" t="s">
        <v>154</v>
      </c>
      <c r="C262" s="70" t="s">
        <v>0</v>
      </c>
      <c r="D262" s="71"/>
      <c r="E262" s="69" t="s">
        <v>154</v>
      </c>
      <c r="F262" s="73">
        <v>1500</v>
      </c>
      <c r="G262" s="70" t="s">
        <v>0</v>
      </c>
    </row>
    <row r="263" spans="2:7">
      <c r="B263" s="69" t="s">
        <v>425</v>
      </c>
      <c r="C263" s="70" t="s">
        <v>0</v>
      </c>
      <c r="D263" s="71"/>
      <c r="E263" s="69" t="s">
        <v>425</v>
      </c>
      <c r="F263" s="72">
        <v>2500</v>
      </c>
      <c r="G263" s="70" t="s">
        <v>0</v>
      </c>
    </row>
    <row r="264" spans="2:7">
      <c r="B264" s="88" t="s">
        <v>432</v>
      </c>
      <c r="C264" s="70" t="s">
        <v>0</v>
      </c>
      <c r="D264" s="71"/>
      <c r="E264" s="88" t="s">
        <v>432</v>
      </c>
      <c r="F264" s="89">
        <v>2500</v>
      </c>
      <c r="G264" s="70" t="s">
        <v>0</v>
      </c>
    </row>
    <row r="265" spans="2:7">
      <c r="B265" s="88" t="s">
        <v>433</v>
      </c>
      <c r="C265" s="70" t="s">
        <v>0</v>
      </c>
      <c r="D265" s="71"/>
      <c r="E265" s="88" t="s">
        <v>433</v>
      </c>
      <c r="F265" s="89">
        <v>3000</v>
      </c>
      <c r="G265" s="70" t="s">
        <v>0</v>
      </c>
    </row>
    <row r="266" spans="2:7">
      <c r="B266" s="88" t="s">
        <v>434</v>
      </c>
      <c r="C266" s="70" t="s">
        <v>0</v>
      </c>
      <c r="D266" s="71"/>
      <c r="E266" s="88" t="s">
        <v>434</v>
      </c>
      <c r="F266" s="89">
        <v>3500</v>
      </c>
      <c r="G266" s="70" t="s">
        <v>0</v>
      </c>
    </row>
    <row r="267" spans="2:7">
      <c r="B267" s="69" t="s">
        <v>428</v>
      </c>
      <c r="C267" s="70" t="s">
        <v>157</v>
      </c>
      <c r="D267" s="71"/>
      <c r="E267" s="69" t="s">
        <v>428</v>
      </c>
      <c r="F267" s="72">
        <v>1500</v>
      </c>
      <c r="G267" s="70" t="s">
        <v>157</v>
      </c>
    </row>
    <row r="268" spans="2:7">
      <c r="B268" s="69" t="s">
        <v>429</v>
      </c>
      <c r="C268" s="70" t="s">
        <v>157</v>
      </c>
      <c r="D268" s="71"/>
      <c r="E268" s="69" t="s">
        <v>429</v>
      </c>
      <c r="F268" s="72">
        <v>2500</v>
      </c>
      <c r="G268" s="70" t="s">
        <v>157</v>
      </c>
    </row>
    <row r="269" spans="2:7">
      <c r="B269" s="69" t="s">
        <v>457</v>
      </c>
      <c r="C269" s="70" t="s">
        <v>157</v>
      </c>
      <c r="D269" s="71"/>
      <c r="E269" s="69" t="s">
        <v>457</v>
      </c>
      <c r="F269" s="72">
        <v>3000</v>
      </c>
      <c r="G269" s="70" t="s">
        <v>157</v>
      </c>
    </row>
    <row r="270" spans="2:7">
      <c r="B270" s="69" t="s">
        <v>430</v>
      </c>
      <c r="C270" s="70" t="s">
        <v>50</v>
      </c>
      <c r="D270" s="71"/>
      <c r="E270" s="69" t="s">
        <v>430</v>
      </c>
      <c r="F270" s="72">
        <v>15000</v>
      </c>
      <c r="G270" s="70" t="s">
        <v>50</v>
      </c>
    </row>
    <row r="271" spans="2:7">
      <c r="B271" s="69" t="s">
        <v>813</v>
      </c>
      <c r="C271" s="70" t="s">
        <v>5</v>
      </c>
      <c r="D271" s="71"/>
      <c r="E271" s="69" t="s">
        <v>813</v>
      </c>
      <c r="F271" s="72">
        <v>15000</v>
      </c>
      <c r="G271" s="70" t="s">
        <v>5</v>
      </c>
    </row>
    <row r="272" spans="2:7">
      <c r="B272" s="69" t="s">
        <v>814</v>
      </c>
      <c r="C272" s="70" t="s">
        <v>5</v>
      </c>
      <c r="D272" s="71"/>
      <c r="E272" s="69" t="s">
        <v>814</v>
      </c>
      <c r="F272" s="72">
        <v>22000</v>
      </c>
      <c r="G272" s="70" t="s">
        <v>5</v>
      </c>
    </row>
    <row r="273" spans="2:7">
      <c r="B273" s="69" t="s">
        <v>815</v>
      </c>
      <c r="C273" s="70" t="s">
        <v>5</v>
      </c>
      <c r="D273" s="71"/>
      <c r="E273" s="69" t="s">
        <v>815</v>
      </c>
      <c r="F273" s="72">
        <v>34000</v>
      </c>
      <c r="G273" s="70" t="s">
        <v>5</v>
      </c>
    </row>
    <row r="274" spans="2:7">
      <c r="B274" s="69" t="s">
        <v>816</v>
      </c>
      <c r="C274" s="70" t="s">
        <v>5</v>
      </c>
      <c r="D274" s="71"/>
      <c r="E274" s="69" t="s">
        <v>816</v>
      </c>
      <c r="F274" s="72">
        <v>21000</v>
      </c>
      <c r="G274" s="70" t="s">
        <v>5</v>
      </c>
    </row>
    <row r="275" spans="2:7">
      <c r="B275" s="69" t="s">
        <v>817</v>
      </c>
      <c r="C275" s="70" t="s">
        <v>5</v>
      </c>
      <c r="D275" s="71"/>
      <c r="E275" s="69" t="s">
        <v>817</v>
      </c>
      <c r="F275" s="72">
        <v>33000</v>
      </c>
      <c r="G275" s="70" t="s">
        <v>5</v>
      </c>
    </row>
    <row r="276" spans="2:7">
      <c r="B276" s="69" t="s">
        <v>818</v>
      </c>
      <c r="C276" s="70" t="s">
        <v>5</v>
      </c>
      <c r="D276" s="71"/>
      <c r="E276" s="69" t="s">
        <v>818</v>
      </c>
      <c r="F276" s="72">
        <v>25000</v>
      </c>
      <c r="G276" s="70" t="s">
        <v>5</v>
      </c>
    </row>
    <row r="277" spans="2:7">
      <c r="B277" s="69" t="s">
        <v>819</v>
      </c>
      <c r="C277" s="70" t="s">
        <v>5</v>
      </c>
      <c r="D277" s="71"/>
      <c r="E277" s="69" t="s">
        <v>819</v>
      </c>
      <c r="F277" s="72">
        <v>70000</v>
      </c>
      <c r="G277" s="70" t="s">
        <v>5</v>
      </c>
    </row>
    <row r="278" spans="2:7">
      <c r="B278" s="69" t="s">
        <v>820</v>
      </c>
      <c r="C278" s="70" t="s">
        <v>40</v>
      </c>
      <c r="D278" s="71"/>
      <c r="E278" s="69" t="s">
        <v>820</v>
      </c>
      <c r="F278" s="72">
        <v>2200</v>
      </c>
      <c r="G278" s="70" t="s">
        <v>40</v>
      </c>
    </row>
    <row r="279" spans="2:7">
      <c r="B279" s="69" t="s">
        <v>821</v>
      </c>
      <c r="C279" s="70" t="s">
        <v>832</v>
      </c>
      <c r="D279" s="71"/>
      <c r="E279" s="69" t="s">
        <v>821</v>
      </c>
      <c r="F279" s="72">
        <v>4590</v>
      </c>
      <c r="G279" s="70" t="s">
        <v>832</v>
      </c>
    </row>
    <row r="280" spans="2:7">
      <c r="B280" s="69" t="s">
        <v>822</v>
      </c>
      <c r="C280" s="70" t="s">
        <v>832</v>
      </c>
      <c r="D280" s="71"/>
      <c r="E280" s="69" t="s">
        <v>822</v>
      </c>
      <c r="F280" s="72">
        <v>7990</v>
      </c>
      <c r="G280" s="70" t="s">
        <v>832</v>
      </c>
    </row>
    <row r="281" spans="2:7">
      <c r="B281" s="69" t="s">
        <v>823</v>
      </c>
      <c r="C281" s="70" t="s">
        <v>832</v>
      </c>
      <c r="D281" s="71"/>
      <c r="E281" s="69" t="s">
        <v>823</v>
      </c>
      <c r="F281" s="72">
        <v>11500</v>
      </c>
      <c r="G281" s="70" t="s">
        <v>832</v>
      </c>
    </row>
    <row r="282" spans="2:7">
      <c r="B282" s="69" t="s">
        <v>824</v>
      </c>
      <c r="C282" s="70" t="s">
        <v>833</v>
      </c>
      <c r="D282" s="71"/>
      <c r="E282" s="69" t="s">
        <v>824</v>
      </c>
      <c r="F282" s="202">
        <v>1350</v>
      </c>
      <c r="G282" s="70" t="s">
        <v>833</v>
      </c>
    </row>
    <row r="283" spans="2:7">
      <c r="B283" s="69" t="s">
        <v>825</v>
      </c>
      <c r="C283" s="70" t="s">
        <v>833</v>
      </c>
      <c r="D283" s="71"/>
      <c r="E283" s="69" t="s">
        <v>825</v>
      </c>
      <c r="F283" s="202">
        <v>2550</v>
      </c>
      <c r="G283" s="70" t="s">
        <v>833</v>
      </c>
    </row>
    <row r="284" spans="2:7">
      <c r="B284" s="69" t="s">
        <v>826</v>
      </c>
      <c r="C284" s="70" t="s">
        <v>833</v>
      </c>
      <c r="D284" s="71"/>
      <c r="E284" s="69" t="s">
        <v>826</v>
      </c>
      <c r="F284" s="202">
        <v>2150</v>
      </c>
      <c r="G284" s="70" t="s">
        <v>833</v>
      </c>
    </row>
    <row r="285" spans="2:7">
      <c r="B285" s="69" t="s">
        <v>827</v>
      </c>
      <c r="C285" s="70" t="s">
        <v>833</v>
      </c>
      <c r="D285" s="71"/>
      <c r="E285" s="69" t="s">
        <v>827</v>
      </c>
      <c r="F285" s="202">
        <v>5700</v>
      </c>
      <c r="G285" s="70" t="s">
        <v>833</v>
      </c>
    </row>
    <row r="286" spans="2:7">
      <c r="B286" s="69" t="s">
        <v>828</v>
      </c>
      <c r="C286" s="70" t="s">
        <v>833</v>
      </c>
      <c r="D286" s="71"/>
      <c r="E286" s="69" t="s">
        <v>828</v>
      </c>
      <c r="F286" s="202">
        <v>2790</v>
      </c>
      <c r="G286" s="70" t="s">
        <v>833</v>
      </c>
    </row>
    <row r="287" spans="2:7">
      <c r="B287" s="69" t="s">
        <v>829</v>
      </c>
      <c r="C287" s="70" t="s">
        <v>5</v>
      </c>
      <c r="D287" s="71"/>
      <c r="E287" s="69" t="s">
        <v>829</v>
      </c>
      <c r="F287" s="201">
        <v>54500</v>
      </c>
      <c r="G287" s="70" t="s">
        <v>5</v>
      </c>
    </row>
    <row r="288" spans="2:7">
      <c r="B288" s="69" t="s">
        <v>830</v>
      </c>
      <c r="C288" s="70" t="s">
        <v>5</v>
      </c>
      <c r="D288" s="71"/>
      <c r="E288" s="69" t="s">
        <v>830</v>
      </c>
      <c r="F288" s="203">
        <v>54500</v>
      </c>
      <c r="G288" s="70" t="s">
        <v>5</v>
      </c>
    </row>
    <row r="289" spans="1:7">
      <c r="B289" s="69" t="s">
        <v>831</v>
      </c>
      <c r="C289" s="70" t="s">
        <v>5</v>
      </c>
      <c r="D289" s="71"/>
      <c r="E289" s="69" t="s">
        <v>831</v>
      </c>
      <c r="F289" s="203">
        <v>92800</v>
      </c>
      <c r="G289" s="70" t="s">
        <v>5</v>
      </c>
    </row>
    <row r="290" spans="1:7" s="275" customFormat="1">
      <c r="A290" s="277">
        <v>243888</v>
      </c>
      <c r="B290" s="273" t="s">
        <v>858</v>
      </c>
      <c r="C290" s="274" t="s">
        <v>5</v>
      </c>
      <c r="E290" s="273" t="s">
        <v>858</v>
      </c>
      <c r="F290" s="284">
        <v>1800</v>
      </c>
      <c r="G290" s="274" t="s">
        <v>5</v>
      </c>
    </row>
    <row r="291" spans="1:7" s="275" customFormat="1">
      <c r="A291" s="277">
        <v>243888</v>
      </c>
      <c r="B291" s="285" t="s">
        <v>860</v>
      </c>
      <c r="C291" s="286" t="s">
        <v>5</v>
      </c>
      <c r="E291" s="285" t="s">
        <v>860</v>
      </c>
      <c r="F291" s="287">
        <v>4390</v>
      </c>
      <c r="G291" s="286" t="s">
        <v>5</v>
      </c>
    </row>
    <row r="292" spans="1:7">
      <c r="B292" s="118"/>
      <c r="C292" s="271"/>
      <c r="D292" s="71"/>
      <c r="E292" s="118"/>
      <c r="F292" s="272"/>
      <c r="G292" s="271"/>
    </row>
    <row r="293" spans="1:7">
      <c r="B293" s="118"/>
      <c r="C293" s="271"/>
      <c r="D293" s="71"/>
      <c r="E293" s="118"/>
      <c r="F293" s="272"/>
      <c r="G293" s="271"/>
    </row>
    <row r="294" spans="1:7">
      <c r="B294" s="118"/>
      <c r="C294" s="271"/>
      <c r="D294" s="71"/>
      <c r="E294" s="118"/>
      <c r="F294" s="272"/>
      <c r="G294" s="271"/>
    </row>
    <row r="295" spans="1:7">
      <c r="F295" s="45"/>
      <c r="G295" s="45"/>
    </row>
    <row r="296" spans="1:7">
      <c r="B296" s="74"/>
      <c r="C296" s="75"/>
      <c r="E296" s="197" t="s">
        <v>304</v>
      </c>
      <c r="F296" s="199">
        <v>0</v>
      </c>
      <c r="G296" s="76"/>
    </row>
    <row r="297" spans="1:7">
      <c r="B297" s="45" t="s">
        <v>301</v>
      </c>
      <c r="C297" s="75" t="s">
        <v>13</v>
      </c>
      <c r="E297" s="198" t="s">
        <v>301</v>
      </c>
      <c r="F297" s="200">
        <v>399</v>
      </c>
      <c r="G297" s="77"/>
    </row>
    <row r="298" spans="1:7">
      <c r="B298" s="45" t="s">
        <v>302</v>
      </c>
      <c r="C298" s="75" t="s">
        <v>13</v>
      </c>
      <c r="E298" s="198" t="s">
        <v>302</v>
      </c>
      <c r="F298" s="199">
        <v>499</v>
      </c>
      <c r="G298" s="76"/>
    </row>
    <row r="299" spans="1:7">
      <c r="B299" s="45" t="s">
        <v>303</v>
      </c>
      <c r="C299" s="75" t="s">
        <v>13</v>
      </c>
      <c r="E299" s="198" t="s">
        <v>303</v>
      </c>
      <c r="F299" s="199">
        <v>599</v>
      </c>
      <c r="G299" s="76"/>
    </row>
    <row r="300" spans="1:7">
      <c r="B300" s="45" t="s">
        <v>455</v>
      </c>
      <c r="C300" s="75" t="s">
        <v>13</v>
      </c>
      <c r="E300" s="198" t="s">
        <v>455</v>
      </c>
      <c r="F300" s="199">
        <v>799</v>
      </c>
      <c r="G300" s="76"/>
    </row>
    <row r="301" spans="1:7">
      <c r="C301" s="75"/>
      <c r="E301" s="198" t="s">
        <v>456</v>
      </c>
      <c r="F301" s="199">
        <v>1200</v>
      </c>
      <c r="G301" s="76"/>
    </row>
    <row r="302" spans="1:7">
      <c r="B302" s="74"/>
      <c r="C302" s="45" t="s">
        <v>107</v>
      </c>
      <c r="E302" s="197" t="s">
        <v>810</v>
      </c>
      <c r="F302" s="199"/>
      <c r="G302" s="76"/>
    </row>
    <row r="303" spans="1:7">
      <c r="B303" s="45" t="s">
        <v>33</v>
      </c>
      <c r="C303" s="45" t="s">
        <v>67</v>
      </c>
      <c r="E303" s="78" t="s">
        <v>69</v>
      </c>
      <c r="F303" s="79" t="s">
        <v>103</v>
      </c>
    </row>
    <row r="304" spans="1:7">
      <c r="B304" s="45" t="s">
        <v>55</v>
      </c>
      <c r="C304" s="45" t="s">
        <v>161</v>
      </c>
      <c r="E304" s="80" t="s">
        <v>70</v>
      </c>
      <c r="F304" s="79" t="s">
        <v>140</v>
      </c>
    </row>
    <row r="305" spans="2:7">
      <c r="B305" s="45" t="s">
        <v>54</v>
      </c>
      <c r="C305" s="45" t="s">
        <v>162</v>
      </c>
      <c r="E305" s="80" t="s">
        <v>71</v>
      </c>
      <c r="F305" s="79" t="s">
        <v>163</v>
      </c>
    </row>
    <row r="306" spans="2:7">
      <c r="B306" s="45" t="s">
        <v>90</v>
      </c>
      <c r="C306" s="45" t="s">
        <v>66</v>
      </c>
      <c r="E306" s="80" t="s">
        <v>72</v>
      </c>
      <c r="F306" s="79" t="s">
        <v>104</v>
      </c>
    </row>
    <row r="307" spans="2:7">
      <c r="B307" s="45" t="s">
        <v>91</v>
      </c>
      <c r="C307" s="45" t="s">
        <v>108</v>
      </c>
      <c r="E307" s="80" t="s">
        <v>73</v>
      </c>
      <c r="F307" s="79" t="s">
        <v>812</v>
      </c>
    </row>
    <row r="308" spans="2:7">
      <c r="B308" s="45" t="s">
        <v>92</v>
      </c>
      <c r="E308" s="80" t="s">
        <v>74</v>
      </c>
      <c r="F308" s="79" t="s">
        <v>105</v>
      </c>
    </row>
    <row r="309" spans="2:7">
      <c r="B309" s="45" t="s">
        <v>56</v>
      </c>
      <c r="E309" s="78" t="s">
        <v>75</v>
      </c>
    </row>
    <row r="310" spans="2:7">
      <c r="E310" s="82" t="s">
        <v>76</v>
      </c>
      <c r="F310" s="83" t="s">
        <v>106</v>
      </c>
      <c r="G310" s="83"/>
    </row>
    <row r="311" spans="2:7">
      <c r="E311" s="80" t="s">
        <v>77</v>
      </c>
      <c r="F311" s="83" t="s">
        <v>123</v>
      </c>
      <c r="G311" s="83"/>
    </row>
    <row r="312" spans="2:7">
      <c r="E312" s="82" t="s">
        <v>78</v>
      </c>
      <c r="F312" s="83" t="s">
        <v>68</v>
      </c>
      <c r="G312" s="83"/>
    </row>
    <row r="313" spans="2:7">
      <c r="E313" s="80" t="s">
        <v>79</v>
      </c>
      <c r="F313" s="83" t="s">
        <v>122</v>
      </c>
      <c r="G313" s="83"/>
    </row>
    <row r="314" spans="2:7">
      <c r="E314" s="80" t="s">
        <v>80</v>
      </c>
    </row>
    <row r="315" spans="2:7">
      <c r="E315" s="80" t="s">
        <v>81</v>
      </c>
    </row>
    <row r="316" spans="2:7">
      <c r="E316" s="78" t="s">
        <v>82</v>
      </c>
    </row>
    <row r="317" spans="2:7">
      <c r="E317" s="80" t="s">
        <v>83</v>
      </c>
    </row>
    <row r="318" spans="2:7">
      <c r="E318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32 E132" xr:uid="{4E72ACC1-F8D7-441A-AD53-CF900A231B63}">
      <formula1>$C$18:$C$860</formula1>
    </dataValidation>
  </dataValidations>
  <hyperlinks>
    <hyperlink ref="B23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9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3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9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82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83" r:id="rId6" display="https://www.pbastore.net/product/detail/1346/QOOLIS-RACK-9U-%E0%B8%A5%E0%B8%B6%E0%B8%81-45CM-%E0%B8%A3%E0%B8%B8%E0%B9%88%E0%B8%99-6409" xr:uid="{0CC9CDD0-1B3C-4A49-9963-FE2F8B87A4EE}"/>
    <hyperlink ref="F285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84" r:id="rId8" display="https://www.pbastore.net/product/detail/1345/QOOLIS-RACK-6U-%E0%B8%A5%E0%B8%B6%E0%B8%81-45CM-%E0%B8%A3%E0%B8%B8%E0%B9%88%E0%B8%99-6406.html" xr:uid="{D00C572F-5CCD-448D-80E4-D5BF5ABAE4E6}"/>
    <hyperlink ref="F286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ColWidth="8.77734375" defaultRowHeight="14.4"/>
  <cols>
    <col min="1" max="1" width="0.77734375" customWidth="1"/>
    <col min="2" max="2" width="18" customWidth="1"/>
    <col min="3" max="5" width="14.109375" customWidth="1"/>
    <col min="6" max="6" width="2.44140625" customWidth="1"/>
    <col min="7" max="7" width="16.44140625" customWidth="1"/>
    <col min="8" max="8" width="8.77734375" customWidth="1"/>
    <col min="9" max="9" width="35.4414062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600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645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599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646</v>
      </c>
      <c r="J5" s="11" t="s">
        <v>269</v>
      </c>
      <c r="K5" s="10" t="s">
        <v>573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689</v>
      </c>
      <c r="S5" t="s">
        <v>690</v>
      </c>
      <c r="T5" s="10" t="s">
        <v>294</v>
      </c>
      <c r="U5" s="9" t="s">
        <v>285</v>
      </c>
      <c r="W5" t="s">
        <v>601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647</v>
      </c>
      <c r="J6" s="11" t="s">
        <v>578</v>
      </c>
      <c r="K6" s="10" t="s">
        <v>572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689</v>
      </c>
      <c r="S6" t="s">
        <v>690</v>
      </c>
      <c r="T6" s="10" t="s">
        <v>295</v>
      </c>
      <c r="U6" s="9" t="s">
        <v>270</v>
      </c>
      <c r="W6" t="s">
        <v>602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648</v>
      </c>
      <c r="J7" s="13" t="s">
        <v>283</v>
      </c>
      <c r="K7" s="13" t="s">
        <v>68</v>
      </c>
      <c r="N7" s="127" t="s">
        <v>243</v>
      </c>
      <c r="O7" s="1" t="s">
        <v>582</v>
      </c>
      <c r="P7" s="125" t="s">
        <v>331</v>
      </c>
      <c r="Q7" s="128" t="s">
        <v>294</v>
      </c>
      <c r="R7" s="127" t="s">
        <v>243</v>
      </c>
      <c r="S7" t="s">
        <v>688</v>
      </c>
      <c r="T7" s="10"/>
      <c r="U7" s="9"/>
      <c r="W7" t="s">
        <v>603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649</v>
      </c>
      <c r="J8" s="14" t="s">
        <v>537</v>
      </c>
      <c r="K8" s="14" t="s">
        <v>122</v>
      </c>
      <c r="N8" s="127" t="s">
        <v>244</v>
      </c>
      <c r="O8" s="1" t="s">
        <v>583</v>
      </c>
      <c r="P8" s="125" t="s">
        <v>329</v>
      </c>
      <c r="Q8" s="128" t="s">
        <v>294</v>
      </c>
      <c r="R8" s="127" t="s">
        <v>243</v>
      </c>
      <c r="S8" t="s">
        <v>688</v>
      </c>
      <c r="W8" t="s">
        <v>604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650</v>
      </c>
      <c r="J9" s="13" t="s">
        <v>579</v>
      </c>
      <c r="K9" s="14" t="s">
        <v>431</v>
      </c>
      <c r="N9" s="123" t="s">
        <v>245</v>
      </c>
      <c r="O9" s="124" t="s">
        <v>259</v>
      </c>
      <c r="P9" s="125" t="s">
        <v>559</v>
      </c>
      <c r="Q9" s="128" t="s">
        <v>295</v>
      </c>
      <c r="R9" t="s">
        <v>689</v>
      </c>
      <c r="S9" t="s">
        <v>690</v>
      </c>
      <c r="T9" t="s">
        <v>317</v>
      </c>
      <c r="U9" s="4" t="s">
        <v>324</v>
      </c>
      <c r="W9" t="s">
        <v>605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651</v>
      </c>
      <c r="J10" t="s">
        <v>549</v>
      </c>
      <c r="K10" s="14" t="s">
        <v>550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688</v>
      </c>
      <c r="T10" t="s">
        <v>318</v>
      </c>
      <c r="U10" s="4" t="s">
        <v>325</v>
      </c>
      <c r="W10" t="s">
        <v>615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652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688</v>
      </c>
      <c r="T11" t="s">
        <v>319</v>
      </c>
      <c r="U11" s="4" t="s">
        <v>327</v>
      </c>
      <c r="W11" t="s">
        <v>616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653</v>
      </c>
      <c r="N12" s="127" t="s">
        <v>611</v>
      </c>
      <c r="O12" s="1" t="s">
        <v>612</v>
      </c>
      <c r="P12" s="125" t="s">
        <v>329</v>
      </c>
      <c r="Q12" s="128" t="s">
        <v>294</v>
      </c>
      <c r="R12" s="127" t="s">
        <v>243</v>
      </c>
      <c r="S12" t="s">
        <v>688</v>
      </c>
      <c r="T12" t="s">
        <v>320</v>
      </c>
      <c r="U12" s="4" t="s">
        <v>328</v>
      </c>
      <c r="W12" t="s">
        <v>617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653</v>
      </c>
      <c r="N13" s="12" t="s">
        <v>591</v>
      </c>
      <c r="O13" s="1" t="s">
        <v>592</v>
      </c>
      <c r="P13" s="125" t="s">
        <v>329</v>
      </c>
      <c r="Q13" s="128" t="s">
        <v>294</v>
      </c>
      <c r="R13" s="127" t="s">
        <v>243</v>
      </c>
      <c r="S13" t="s">
        <v>688</v>
      </c>
      <c r="T13" t="s">
        <v>335</v>
      </c>
      <c r="U13" s="4" t="s">
        <v>563</v>
      </c>
      <c r="W13" t="s">
        <v>618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654</v>
      </c>
      <c r="J14" s="4"/>
      <c r="N14" s="127" t="s">
        <v>623</v>
      </c>
      <c r="O14" s="124" t="s">
        <v>624</v>
      </c>
      <c r="P14" s="125" t="s">
        <v>330</v>
      </c>
      <c r="Q14" s="128" t="s">
        <v>295</v>
      </c>
      <c r="R14" t="s">
        <v>689</v>
      </c>
      <c r="S14" t="s">
        <v>690</v>
      </c>
      <c r="T14" t="s">
        <v>336</v>
      </c>
      <c r="U14" s="4" t="s">
        <v>564</v>
      </c>
      <c r="W14" t="s">
        <v>619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625</v>
      </c>
      <c r="O15" s="124" t="s">
        <v>626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614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588</v>
      </c>
      <c r="Q16" s="128" t="s">
        <v>293</v>
      </c>
      <c r="R16" s="161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584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537</v>
      </c>
      <c r="L18" t="s">
        <v>643</v>
      </c>
      <c r="M18" s="10" t="s">
        <v>573</v>
      </c>
      <c r="N18" s="127" t="s">
        <v>250</v>
      </c>
      <c r="O18" s="1" t="s">
        <v>585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537</v>
      </c>
      <c r="L19" t="s">
        <v>643</v>
      </c>
      <c r="M19" s="10" t="s">
        <v>573</v>
      </c>
      <c r="N19" s="130" t="s">
        <v>580</v>
      </c>
      <c r="O19" s="131" t="s">
        <v>586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537</v>
      </c>
      <c r="L20" t="s">
        <v>643</v>
      </c>
      <c r="M20" s="10" t="s">
        <v>573</v>
      </c>
      <c r="N20" s="123" t="s">
        <v>251</v>
      </c>
      <c r="O20" s="124" t="s">
        <v>263</v>
      </c>
      <c r="P20" s="125" t="s">
        <v>590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556</v>
      </c>
      <c r="J21" s="21" t="s">
        <v>301</v>
      </c>
      <c r="K21" s="14" t="s">
        <v>537</v>
      </c>
      <c r="L21" t="s">
        <v>643</v>
      </c>
      <c r="M21" s="10" t="s">
        <v>573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579</v>
      </c>
      <c r="L22" s="11" t="s">
        <v>578</v>
      </c>
      <c r="M22" s="10" t="s">
        <v>572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579</v>
      </c>
      <c r="L23" s="11" t="s">
        <v>578</v>
      </c>
      <c r="M23" s="10" t="s">
        <v>572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579</v>
      </c>
      <c r="L24" s="11" t="s">
        <v>578</v>
      </c>
      <c r="M24" s="10" t="s">
        <v>572</v>
      </c>
      <c r="N24" s="130" t="s">
        <v>581</v>
      </c>
      <c r="O24" s="131" t="s">
        <v>587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579</v>
      </c>
      <c r="L25" s="11" t="s">
        <v>578</v>
      </c>
      <c r="M25" s="10" t="s">
        <v>572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518</v>
      </c>
      <c r="J26" s="21" t="s">
        <v>301</v>
      </c>
      <c r="K26" s="13" t="s">
        <v>579</v>
      </c>
      <c r="L26" s="11" t="s">
        <v>578</v>
      </c>
      <c r="M26" s="10" t="s">
        <v>572</v>
      </c>
      <c r="N26" s="127" t="s">
        <v>255</v>
      </c>
      <c r="O26" s="124" t="s">
        <v>289</v>
      </c>
      <c r="P26" s="125" t="s">
        <v>589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537</v>
      </c>
      <c r="L27" t="s">
        <v>643</v>
      </c>
      <c r="M27" s="10" t="s">
        <v>573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485</v>
      </c>
      <c r="J28" s="20" t="s">
        <v>304</v>
      </c>
      <c r="K28" s="14" t="s">
        <v>537</v>
      </c>
      <c r="L28" t="s">
        <v>643</v>
      </c>
      <c r="M28" s="10" t="s">
        <v>573</v>
      </c>
      <c r="N28" s="10" t="s">
        <v>645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484</v>
      </c>
      <c r="J29" s="20" t="s">
        <v>304</v>
      </c>
      <c r="K29" s="14" t="s">
        <v>537</v>
      </c>
      <c r="L29" t="s">
        <v>643</v>
      </c>
      <c r="M29" s="10" t="s">
        <v>573</v>
      </c>
      <c r="N29" s="10" t="s">
        <v>646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642</v>
      </c>
      <c r="M30" s="10" t="s">
        <v>644</v>
      </c>
      <c r="N30" s="10" t="s">
        <v>647</v>
      </c>
      <c r="O30" s="10" t="s">
        <v>385</v>
      </c>
      <c r="P30" s="127" t="s">
        <v>623</v>
      </c>
      <c r="Q30" s="127" t="s">
        <v>623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642</v>
      </c>
      <c r="M31" s="10" t="s">
        <v>644</v>
      </c>
      <c r="N31" s="10" t="s">
        <v>648</v>
      </c>
      <c r="O31" s="10" t="s">
        <v>706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578</v>
      </c>
      <c r="M32" s="10" t="s">
        <v>644</v>
      </c>
      <c r="N32" s="10" t="s">
        <v>649</v>
      </c>
      <c r="O32" s="10" t="s">
        <v>655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697</v>
      </c>
      <c r="L33" s="11" t="s">
        <v>578</v>
      </c>
      <c r="M33" s="10" t="s">
        <v>644</v>
      </c>
      <c r="N33" s="10" t="s">
        <v>650</v>
      </c>
      <c r="O33" s="12" t="s">
        <v>386</v>
      </c>
      <c r="P33" s="127" t="s">
        <v>244</v>
      </c>
      <c r="Q33" s="127" t="s">
        <v>691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697</v>
      </c>
      <c r="L34" s="11" t="s">
        <v>578</v>
      </c>
      <c r="M34" s="10" t="s">
        <v>644</v>
      </c>
      <c r="N34" s="24" t="s">
        <v>651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697</v>
      </c>
      <c r="L35" s="11" t="s">
        <v>578</v>
      </c>
      <c r="M35" s="10" t="s">
        <v>644</v>
      </c>
      <c r="N35" s="24" t="s">
        <v>652</v>
      </c>
      <c r="O35" s="12" t="s">
        <v>388</v>
      </c>
      <c r="P35" s="127" t="s">
        <v>246</v>
      </c>
      <c r="Q35" s="127" t="s">
        <v>692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697</v>
      </c>
      <c r="L36" s="11" t="s">
        <v>578</v>
      </c>
      <c r="M36" s="10" t="s">
        <v>644</v>
      </c>
      <c r="N36" s="10" t="s">
        <v>373</v>
      </c>
      <c r="O36" s="12" t="s">
        <v>389</v>
      </c>
      <c r="P36" s="129" t="s">
        <v>247</v>
      </c>
      <c r="Q36" s="129" t="s">
        <v>693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595</v>
      </c>
      <c r="J37" s="21" t="s">
        <v>301</v>
      </c>
      <c r="K37" s="13" t="s">
        <v>697</v>
      </c>
      <c r="L37" s="11" t="s">
        <v>578</v>
      </c>
      <c r="M37" s="10" t="s">
        <v>644</v>
      </c>
      <c r="N37" s="13" t="s">
        <v>283</v>
      </c>
      <c r="O37" s="10" t="s">
        <v>418</v>
      </c>
      <c r="P37" s="127" t="s">
        <v>611</v>
      </c>
      <c r="Q37" s="127" t="s">
        <v>611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517</v>
      </c>
      <c r="J38" s="20" t="s">
        <v>304</v>
      </c>
      <c r="K38" s="13" t="s">
        <v>697</v>
      </c>
      <c r="L38" s="11" t="s">
        <v>578</v>
      </c>
      <c r="M38" s="10" t="s">
        <v>644</v>
      </c>
      <c r="N38" s="12" t="s">
        <v>374</v>
      </c>
      <c r="O38" s="12" t="s">
        <v>391</v>
      </c>
      <c r="P38" s="12" t="s">
        <v>591</v>
      </c>
      <c r="Q38" s="127" t="s">
        <v>694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697</v>
      </c>
      <c r="L39" s="11" t="s">
        <v>578</v>
      </c>
      <c r="M39" s="10" t="s">
        <v>644</v>
      </c>
      <c r="N39" s="25" t="s">
        <v>547</v>
      </c>
      <c r="O39" s="12" t="s">
        <v>548</v>
      </c>
      <c r="P39" s="127" t="s">
        <v>623</v>
      </c>
      <c r="Q39" s="127" t="s">
        <v>623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555</v>
      </c>
      <c r="K40" s="13" t="s">
        <v>697</v>
      </c>
      <c r="L40" s="11" t="s">
        <v>578</v>
      </c>
      <c r="M40" s="10" t="s">
        <v>644</v>
      </c>
      <c r="N40" s="12" t="s">
        <v>376</v>
      </c>
      <c r="O40" s="10"/>
      <c r="P40" s="127" t="s">
        <v>625</v>
      </c>
      <c r="Q40" s="127" t="s">
        <v>695</v>
      </c>
      <c r="R40" s="163"/>
    </row>
    <row r="41" spans="2:18" ht="15.6">
      <c r="H41" s="4"/>
      <c r="I41" s="23" t="s">
        <v>596</v>
      </c>
      <c r="J41" s="20" t="s">
        <v>304</v>
      </c>
      <c r="K41" s="13" t="s">
        <v>697</v>
      </c>
      <c r="L41" s="11" t="s">
        <v>578</v>
      </c>
      <c r="M41" s="10" t="s">
        <v>644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697</v>
      </c>
      <c r="L42" s="11" t="s">
        <v>578</v>
      </c>
      <c r="M42" s="10" t="s">
        <v>644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597</v>
      </c>
      <c r="J43" s="20" t="s">
        <v>304</v>
      </c>
      <c r="K43" s="13" t="s">
        <v>697</v>
      </c>
      <c r="L43" s="11" t="s">
        <v>578</v>
      </c>
      <c r="M43" s="10" t="s">
        <v>644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697</v>
      </c>
      <c r="L44" s="11" t="s">
        <v>578</v>
      </c>
      <c r="M44" s="10" t="s">
        <v>644</v>
      </c>
      <c r="P44" s="130" t="s">
        <v>580</v>
      </c>
      <c r="Q44" s="130" t="s">
        <v>580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697</v>
      </c>
      <c r="L45" s="11" t="s">
        <v>578</v>
      </c>
      <c r="M45" s="10" t="s">
        <v>644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640</v>
      </c>
      <c r="J46" s="20" t="s">
        <v>304</v>
      </c>
      <c r="K46" s="13" t="s">
        <v>697</v>
      </c>
      <c r="L46" s="11" t="s">
        <v>578</v>
      </c>
      <c r="M46" s="10" t="s">
        <v>644</v>
      </c>
      <c r="P46" s="127" t="s">
        <v>252</v>
      </c>
      <c r="Q46" s="127" t="s">
        <v>252</v>
      </c>
      <c r="R46" s="163"/>
    </row>
    <row r="47" spans="2:18" ht="15.6">
      <c r="I47" t="s">
        <v>641</v>
      </c>
      <c r="J47" s="20" t="s">
        <v>304</v>
      </c>
      <c r="K47" s="13" t="s">
        <v>579</v>
      </c>
      <c r="L47" s="11" t="s">
        <v>578</v>
      </c>
      <c r="M47" s="10" t="s">
        <v>572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637</v>
      </c>
      <c r="J48" s="20" t="s">
        <v>304</v>
      </c>
      <c r="K48" s="13" t="s">
        <v>697</v>
      </c>
      <c r="L48" s="11" t="s">
        <v>578</v>
      </c>
      <c r="M48" s="10" t="s">
        <v>572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638</v>
      </c>
      <c r="J49" s="20" t="s">
        <v>304</v>
      </c>
      <c r="K49" s="13" t="s">
        <v>579</v>
      </c>
      <c r="L49" s="11" t="s">
        <v>578</v>
      </c>
      <c r="M49" s="10" t="s">
        <v>572</v>
      </c>
      <c r="N49" s="11" t="s">
        <v>269</v>
      </c>
      <c r="P49" s="130" t="s">
        <v>581</v>
      </c>
      <c r="Q49" s="130" t="s">
        <v>581</v>
      </c>
      <c r="R49" s="165"/>
    </row>
    <row r="50" spans="9:18" ht="15.6">
      <c r="I50" t="s">
        <v>639</v>
      </c>
      <c r="J50" s="20" t="s">
        <v>555</v>
      </c>
      <c r="K50" s="13" t="s">
        <v>579</v>
      </c>
      <c r="L50" s="11" t="s">
        <v>578</v>
      </c>
      <c r="M50" s="10" t="s">
        <v>572</v>
      </c>
      <c r="N50" s="11" t="s">
        <v>578</v>
      </c>
      <c r="P50" s="127" t="s">
        <v>361</v>
      </c>
      <c r="Q50" s="127" t="s">
        <v>361</v>
      </c>
      <c r="R50" s="163"/>
    </row>
    <row r="51" spans="9:18" ht="15.6">
      <c r="I51" t="s">
        <v>635</v>
      </c>
      <c r="J51" s="20" t="s">
        <v>304</v>
      </c>
      <c r="K51" s="13" t="s">
        <v>283</v>
      </c>
      <c r="L51" s="156" t="s">
        <v>642</v>
      </c>
      <c r="M51" s="10" t="s">
        <v>644</v>
      </c>
      <c r="N51" s="11" t="s">
        <v>578</v>
      </c>
      <c r="P51" s="127" t="s">
        <v>255</v>
      </c>
      <c r="Q51" s="127" t="s">
        <v>255</v>
      </c>
      <c r="R51" s="163"/>
    </row>
    <row r="52" spans="9:18" ht="15.6">
      <c r="I52" t="s">
        <v>636</v>
      </c>
      <c r="J52" s="20" t="s">
        <v>304</v>
      </c>
      <c r="K52" s="13" t="s">
        <v>283</v>
      </c>
      <c r="L52" s="156" t="s">
        <v>642</v>
      </c>
      <c r="M52" s="10" t="s">
        <v>644</v>
      </c>
      <c r="N52" s="11" t="s">
        <v>578</v>
      </c>
    </row>
    <row r="53" spans="9:18">
      <c r="N53" s="11" t="s">
        <v>578</v>
      </c>
    </row>
    <row r="54" spans="9:18">
      <c r="N54" s="11" t="s">
        <v>578</v>
      </c>
    </row>
    <row r="55" spans="9:18">
      <c r="N55" s="11" t="s">
        <v>578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556</v>
      </c>
      <c r="J59" s="21" t="s">
        <v>301</v>
      </c>
      <c r="K59">
        <v>399</v>
      </c>
      <c r="N59" s="11" t="s">
        <v>578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578</v>
      </c>
    </row>
    <row r="61" spans="9:18" ht="15.6">
      <c r="I61" s="22" t="s">
        <v>346</v>
      </c>
      <c r="J61" s="20" t="s">
        <v>555</v>
      </c>
      <c r="N61" s="11" t="s">
        <v>578</v>
      </c>
    </row>
    <row r="62" spans="9:18" ht="15.6">
      <c r="I62" s="22" t="s">
        <v>347</v>
      </c>
      <c r="J62" s="20" t="s">
        <v>304</v>
      </c>
      <c r="N62" s="11" t="s">
        <v>578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578</v>
      </c>
    </row>
    <row r="64" spans="9:18" ht="15.6">
      <c r="I64" s="22" t="s">
        <v>518</v>
      </c>
      <c r="J64" s="21" t="s">
        <v>301</v>
      </c>
      <c r="N64" s="11" t="s">
        <v>578</v>
      </c>
    </row>
    <row r="65" spans="9:14" ht="15.6">
      <c r="I65" s="23" t="s">
        <v>349</v>
      </c>
      <c r="J65" s="20" t="s">
        <v>304</v>
      </c>
      <c r="N65" s="11" t="s">
        <v>578</v>
      </c>
    </row>
    <row r="66" spans="9:14" ht="15.6">
      <c r="I66" s="23" t="s">
        <v>485</v>
      </c>
      <c r="J66" s="20" t="s">
        <v>304</v>
      </c>
      <c r="N66" s="11" t="s">
        <v>578</v>
      </c>
    </row>
    <row r="67" spans="9:14" ht="15.6">
      <c r="I67" s="23" t="s">
        <v>484</v>
      </c>
      <c r="J67" s="20" t="s">
        <v>304</v>
      </c>
      <c r="N67" s="11" t="s">
        <v>578</v>
      </c>
    </row>
    <row r="68" spans="9:14" ht="15.6">
      <c r="I68" s="23" t="s">
        <v>409</v>
      </c>
      <c r="J68" s="21" t="s">
        <v>302</v>
      </c>
      <c r="N68" s="11" t="s">
        <v>578</v>
      </c>
    </row>
    <row r="69" spans="9:14" ht="15.6">
      <c r="I69" s="23" t="s">
        <v>410</v>
      </c>
      <c r="J69" s="21" t="s">
        <v>302</v>
      </c>
      <c r="N69" s="11" t="s">
        <v>578</v>
      </c>
    </row>
    <row r="70" spans="9:14" ht="15.6">
      <c r="I70" s="23" t="s">
        <v>350</v>
      </c>
      <c r="J70" s="20" t="s">
        <v>304</v>
      </c>
      <c r="N70" s="11" t="s">
        <v>578</v>
      </c>
    </row>
    <row r="71" spans="9:14" ht="15.6">
      <c r="I71" s="23" t="s">
        <v>351</v>
      </c>
      <c r="J71" s="20" t="s">
        <v>304</v>
      </c>
      <c r="N71" s="11" t="s">
        <v>578</v>
      </c>
    </row>
    <row r="72" spans="9:14" ht="15.6">
      <c r="I72" s="23" t="s">
        <v>352</v>
      </c>
      <c r="J72" s="20" t="s">
        <v>304</v>
      </c>
      <c r="N72" s="11" t="s">
        <v>578</v>
      </c>
    </row>
    <row r="73" spans="9:14" ht="15.6">
      <c r="I73" s="23" t="s">
        <v>353</v>
      </c>
      <c r="J73" s="20" t="s">
        <v>304</v>
      </c>
      <c r="N73" s="11" t="s">
        <v>578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578</v>
      </c>
    </row>
    <row r="75" spans="9:14" ht="15.6">
      <c r="I75" s="23" t="s">
        <v>595</v>
      </c>
      <c r="J75" s="21" t="s">
        <v>301</v>
      </c>
      <c r="K75">
        <v>399</v>
      </c>
    </row>
    <row r="76" spans="9:14" ht="15.6">
      <c r="I76" s="23" t="s">
        <v>517</v>
      </c>
      <c r="J76" s="20" t="s">
        <v>555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555</v>
      </c>
    </row>
    <row r="79" spans="9:14" ht="15.6">
      <c r="I79" s="23" t="s">
        <v>596</v>
      </c>
      <c r="J79" s="20" t="s">
        <v>555</v>
      </c>
    </row>
    <row r="80" spans="9:14" ht="15.6">
      <c r="I80" s="23" t="s">
        <v>356</v>
      </c>
      <c r="J80" s="20" t="s">
        <v>555</v>
      </c>
    </row>
    <row r="81" spans="9:11" ht="15.6">
      <c r="I81" s="23" t="s">
        <v>597</v>
      </c>
      <c r="J81" s="20" t="s">
        <v>555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640</v>
      </c>
      <c r="J84" s="20" t="s">
        <v>304</v>
      </c>
    </row>
    <row r="85" spans="9:11" ht="15.6">
      <c r="I85" t="s">
        <v>641</v>
      </c>
      <c r="J85" s="20" t="s">
        <v>304</v>
      </c>
    </row>
    <row r="86" spans="9:11" ht="15.6">
      <c r="I86" t="s">
        <v>637</v>
      </c>
      <c r="J86" s="20" t="s">
        <v>304</v>
      </c>
      <c r="K86">
        <v>399</v>
      </c>
    </row>
    <row r="87" spans="9:11" ht="15.6">
      <c r="I87" t="s">
        <v>638</v>
      </c>
      <c r="J87" s="21" t="s">
        <v>301</v>
      </c>
      <c r="K87">
        <v>399</v>
      </c>
    </row>
    <row r="88" spans="9:11" ht="15.6">
      <c r="I88" t="s">
        <v>639</v>
      </c>
      <c r="J88" s="20" t="s">
        <v>555</v>
      </c>
    </row>
    <row r="89" spans="9:11" ht="15.6">
      <c r="I89" t="s">
        <v>635</v>
      </c>
      <c r="J89" s="20" t="s">
        <v>304</v>
      </c>
    </row>
    <row r="90" spans="9:11" ht="15.6">
      <c r="I90" t="s">
        <v>636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zoomScale="70" zoomScaleNormal="70" workbookViewId="0">
      <selection activeCell="K11" sqref="K11"/>
    </sheetView>
  </sheetViews>
  <sheetFormatPr defaultColWidth="8.77734375" defaultRowHeight="14.4"/>
  <cols>
    <col min="1" max="1" width="0.77734375" customWidth="1"/>
    <col min="2" max="2" width="18" customWidth="1"/>
    <col min="3" max="5" width="14.1093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1093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1093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75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709</v>
      </c>
      <c r="O3" s="171" t="s">
        <v>807</v>
      </c>
      <c r="P3" s="125" t="s">
        <v>710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711</v>
      </c>
      <c r="F4" s="9" t="s">
        <v>279</v>
      </c>
      <c r="G4" s="9" t="s">
        <v>279</v>
      </c>
      <c r="H4" s="10" t="s">
        <v>712</v>
      </c>
      <c r="I4" s="11" t="s">
        <v>268</v>
      </c>
      <c r="J4" s="10" t="s">
        <v>100</v>
      </c>
      <c r="M4" s="170" t="s">
        <v>245</v>
      </c>
      <c r="N4" s="125" t="s">
        <v>713</v>
      </c>
      <c r="O4" s="171" t="s">
        <v>808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711</v>
      </c>
      <c r="F5" s="9" t="s">
        <v>279</v>
      </c>
      <c r="G5" s="9" t="s">
        <v>282</v>
      </c>
      <c r="H5" s="10" t="s">
        <v>715</v>
      </c>
      <c r="I5" s="11" t="s">
        <v>269</v>
      </c>
      <c r="J5" s="10" t="s">
        <v>573</v>
      </c>
      <c r="M5" s="172" t="s">
        <v>716</v>
      </c>
      <c r="N5" s="125" t="s">
        <v>717</v>
      </c>
      <c r="O5" s="171" t="s">
        <v>809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711</v>
      </c>
      <c r="F6" s="9" t="s">
        <v>279</v>
      </c>
      <c r="G6" s="9" t="s">
        <v>181</v>
      </c>
      <c r="H6" s="10" t="s">
        <v>718</v>
      </c>
      <c r="I6" s="11" t="s">
        <v>719</v>
      </c>
      <c r="J6" s="10" t="s">
        <v>572</v>
      </c>
      <c r="M6" s="173" t="s">
        <v>242</v>
      </c>
      <c r="N6" s="124" t="s">
        <v>720</v>
      </c>
      <c r="O6" s="171" t="s">
        <v>721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711</v>
      </c>
      <c r="F7" s="9" t="s">
        <v>279</v>
      </c>
      <c r="G7" s="9" t="s">
        <v>222</v>
      </c>
      <c r="H7" s="10" t="s">
        <v>722</v>
      </c>
      <c r="I7" s="11" t="s">
        <v>723</v>
      </c>
      <c r="J7" s="10" t="s">
        <v>572</v>
      </c>
      <c r="M7" s="173" t="s">
        <v>724</v>
      </c>
      <c r="N7" s="124" t="s">
        <v>725</v>
      </c>
      <c r="O7" s="171" t="s">
        <v>721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711</v>
      </c>
      <c r="F8" s="9" t="s">
        <v>279</v>
      </c>
      <c r="G8" s="9" t="s">
        <v>284</v>
      </c>
      <c r="H8" s="10" t="s">
        <v>726</v>
      </c>
      <c r="I8" s="13" t="s">
        <v>283</v>
      </c>
      <c r="J8" s="13" t="s">
        <v>68</v>
      </c>
      <c r="K8" s="11"/>
      <c r="M8" s="170" t="s">
        <v>727</v>
      </c>
      <c r="N8" s="124" t="s">
        <v>728</v>
      </c>
      <c r="O8" s="171" t="s">
        <v>729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711</v>
      </c>
      <c r="F9" s="9" t="s">
        <v>279</v>
      </c>
      <c r="G9" s="9" t="s">
        <v>108</v>
      </c>
      <c r="H9" s="10" t="s">
        <v>730</v>
      </c>
      <c r="I9" s="14" t="s">
        <v>537</v>
      </c>
      <c r="J9" s="14" t="s">
        <v>122</v>
      </c>
      <c r="M9" s="173" t="s">
        <v>581</v>
      </c>
      <c r="N9" s="124" t="s">
        <v>731</v>
      </c>
      <c r="O9" s="171" t="s">
        <v>729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711</v>
      </c>
      <c r="F10" s="9" t="s">
        <v>108</v>
      </c>
      <c r="G10" s="4" t="s">
        <v>368</v>
      </c>
      <c r="H10" s="24" t="s">
        <v>732</v>
      </c>
      <c r="I10" s="13" t="s">
        <v>843</v>
      </c>
      <c r="J10" s="14" t="s">
        <v>844</v>
      </c>
      <c r="M10" s="170" t="s">
        <v>244</v>
      </c>
      <c r="N10" s="124" t="s">
        <v>733</v>
      </c>
      <c r="O10" s="171" t="s">
        <v>734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711</v>
      </c>
      <c r="F11" s="9" t="s">
        <v>108</v>
      </c>
      <c r="G11" s="4" t="s">
        <v>735</v>
      </c>
      <c r="H11" s="24" t="s">
        <v>736</v>
      </c>
      <c r="I11" t="s">
        <v>549</v>
      </c>
      <c r="J11" s="14" t="s">
        <v>550</v>
      </c>
      <c r="M11" s="174" t="s">
        <v>246</v>
      </c>
      <c r="N11" s="124" t="s">
        <v>260</v>
      </c>
      <c r="O11" s="171" t="s">
        <v>809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711</v>
      </c>
      <c r="F12" s="9" t="s">
        <v>108</v>
      </c>
      <c r="G12" s="4" t="s">
        <v>737</v>
      </c>
      <c r="H12" s="13" t="s">
        <v>283</v>
      </c>
      <c r="I12" t="s">
        <v>266</v>
      </c>
      <c r="M12" s="173" t="s">
        <v>738</v>
      </c>
      <c r="N12" s="124" t="s">
        <v>739</v>
      </c>
      <c r="O12" s="171" t="s">
        <v>729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711</v>
      </c>
      <c r="F13" s="9" t="s">
        <v>108</v>
      </c>
      <c r="G13" s="4" t="s">
        <v>740</v>
      </c>
      <c r="H13" s="13" t="s">
        <v>283</v>
      </c>
      <c r="I13" t="s">
        <v>268</v>
      </c>
      <c r="J13" s="10" t="s">
        <v>100</v>
      </c>
      <c r="M13" s="173" t="s">
        <v>591</v>
      </c>
      <c r="N13" s="124" t="s">
        <v>741</v>
      </c>
      <c r="O13" s="171" t="s">
        <v>729</v>
      </c>
      <c r="P13" s="125" t="s">
        <v>294</v>
      </c>
      <c r="R13" t="s">
        <v>336</v>
      </c>
      <c r="S13" s="4" t="s">
        <v>563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643</v>
      </c>
      <c r="J14" s="10" t="s">
        <v>573</v>
      </c>
      <c r="K14" t="s">
        <v>742</v>
      </c>
      <c r="M14" s="173" t="s">
        <v>611</v>
      </c>
      <c r="N14" s="124" t="s">
        <v>743</v>
      </c>
      <c r="O14" s="171" t="s">
        <v>729</v>
      </c>
      <c r="P14" s="125" t="s">
        <v>294</v>
      </c>
      <c r="R14" t="s">
        <v>321</v>
      </c>
      <c r="S14" s="4" t="s">
        <v>564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642</v>
      </c>
      <c r="J15" s="10" t="s">
        <v>644</v>
      </c>
      <c r="K15" t="s">
        <v>744</v>
      </c>
      <c r="M15" s="174" t="s">
        <v>745</v>
      </c>
      <c r="N15" s="124" t="s">
        <v>626</v>
      </c>
      <c r="O15" s="171" t="s">
        <v>729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547</v>
      </c>
      <c r="I16" s="11" t="s">
        <v>578</v>
      </c>
      <c r="J16" s="10" t="s">
        <v>572</v>
      </c>
      <c r="K16" t="s">
        <v>746</v>
      </c>
      <c r="M16" s="173" t="s">
        <v>248</v>
      </c>
      <c r="N16" s="124" t="s">
        <v>747</v>
      </c>
      <c r="O16" s="171" t="s">
        <v>748</v>
      </c>
      <c r="P16" s="125" t="s">
        <v>749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I17" s="12" t="s">
        <v>537</v>
      </c>
      <c r="J17" s="12" t="s">
        <v>841</v>
      </c>
      <c r="K17" s="25" t="s">
        <v>842</v>
      </c>
      <c r="M17" s="172" t="s">
        <v>249</v>
      </c>
      <c r="N17" s="124" t="s">
        <v>750</v>
      </c>
      <c r="O17" s="171" t="s">
        <v>751</v>
      </c>
      <c r="P17" s="125" t="s">
        <v>749</v>
      </c>
      <c r="R17" t="s">
        <v>752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73" t="s">
        <v>753</v>
      </c>
      <c r="N18" s="175" t="s">
        <v>754</v>
      </c>
      <c r="O18" s="171" t="s">
        <v>729</v>
      </c>
      <c r="P18" s="125" t="s">
        <v>749</v>
      </c>
      <c r="R18" t="s">
        <v>755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573</v>
      </c>
      <c r="M19" s="173" t="s">
        <v>250</v>
      </c>
      <c r="N19" s="124" t="s">
        <v>756</v>
      </c>
      <c r="O19" s="171" t="s">
        <v>757</v>
      </c>
      <c r="P19" s="125" t="s">
        <v>749</v>
      </c>
      <c r="R19" t="s">
        <v>540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642</v>
      </c>
      <c r="L20" s="10" t="s">
        <v>644</v>
      </c>
      <c r="M20" s="173" t="s">
        <v>255</v>
      </c>
      <c r="N20" s="124" t="s">
        <v>289</v>
      </c>
      <c r="O20" s="171" t="s">
        <v>758</v>
      </c>
      <c r="P20" s="125" t="s">
        <v>287</v>
      </c>
      <c r="R20" t="s">
        <v>600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759</v>
      </c>
      <c r="L21" s="10" t="s">
        <v>572</v>
      </c>
      <c r="M21" s="173" t="s">
        <v>254</v>
      </c>
      <c r="N21" s="124" t="s">
        <v>288</v>
      </c>
      <c r="O21" s="171" t="s">
        <v>758</v>
      </c>
      <c r="P21" s="125" t="s">
        <v>287</v>
      </c>
      <c r="R21" t="s">
        <v>599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760</v>
      </c>
      <c r="N22" s="124" t="s">
        <v>761</v>
      </c>
      <c r="O22" s="171" t="s">
        <v>762</v>
      </c>
      <c r="P22" s="125" t="s">
        <v>287</v>
      </c>
      <c r="R22" t="s">
        <v>601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763</v>
      </c>
      <c r="N23" s="175" t="s">
        <v>265</v>
      </c>
      <c r="O23" s="171" t="s">
        <v>729</v>
      </c>
      <c r="P23" s="125" t="s">
        <v>287</v>
      </c>
      <c r="R23" t="s">
        <v>602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580</v>
      </c>
      <c r="N24" s="124" t="s">
        <v>764</v>
      </c>
      <c r="O24" s="171" t="s">
        <v>765</v>
      </c>
      <c r="P24" s="125" t="s">
        <v>287</v>
      </c>
      <c r="R24" t="s">
        <v>603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556</v>
      </c>
      <c r="I25" s="21" t="s">
        <v>301</v>
      </c>
      <c r="J25">
        <v>399</v>
      </c>
      <c r="M25" s="173" t="s">
        <v>766</v>
      </c>
      <c r="N25" s="124" t="s">
        <v>362</v>
      </c>
      <c r="O25" s="171" t="s">
        <v>767</v>
      </c>
      <c r="P25" s="125" t="s">
        <v>768</v>
      </c>
      <c r="R25" t="s">
        <v>604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605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769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770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771</v>
      </c>
      <c r="I29" s="21" t="s">
        <v>301</v>
      </c>
      <c r="J29">
        <v>399</v>
      </c>
      <c r="M29" s="10" t="s">
        <v>712</v>
      </c>
      <c r="N29" s="10" t="s">
        <v>383</v>
      </c>
      <c r="O29" s="170" t="s">
        <v>243</v>
      </c>
      <c r="P29" s="173" t="s">
        <v>834</v>
      </c>
      <c r="R29" t="s">
        <v>772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773</v>
      </c>
      <c r="I30" s="20" t="s">
        <v>304</v>
      </c>
      <c r="M30" s="10" t="s">
        <v>715</v>
      </c>
      <c r="N30" s="10" t="s">
        <v>384</v>
      </c>
      <c r="O30" s="173" t="s">
        <v>244</v>
      </c>
      <c r="P30" s="173" t="s">
        <v>734</v>
      </c>
      <c r="R30" t="s">
        <v>774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775</v>
      </c>
      <c r="I31" s="21" t="s">
        <v>301</v>
      </c>
      <c r="M31" s="10" t="s">
        <v>718</v>
      </c>
      <c r="N31" s="10" t="s">
        <v>385</v>
      </c>
      <c r="O31" s="173" t="s">
        <v>245</v>
      </c>
      <c r="P31" s="173" t="s">
        <v>714</v>
      </c>
      <c r="R31" t="s">
        <v>776</v>
      </c>
    </row>
    <row r="32" spans="2:18" ht="25.2" thickBot="1">
      <c r="B32" s="176" t="s">
        <v>229</v>
      </c>
      <c r="C32" s="177" t="s">
        <v>230</v>
      </c>
      <c r="D32" s="177" t="s">
        <v>737</v>
      </c>
      <c r="E32" s="177" t="s">
        <v>737</v>
      </c>
      <c r="F32" s="177" t="s">
        <v>737</v>
      </c>
      <c r="G32" s="4"/>
      <c r="H32" s="22" t="s">
        <v>777</v>
      </c>
      <c r="I32" s="20" t="s">
        <v>304</v>
      </c>
      <c r="M32" s="10" t="s">
        <v>722</v>
      </c>
      <c r="N32" s="10" t="s">
        <v>778</v>
      </c>
      <c r="O32" s="178" t="s">
        <v>779</v>
      </c>
      <c r="P32" s="178" t="s">
        <v>690</v>
      </c>
      <c r="R32" t="s">
        <v>780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726</v>
      </c>
      <c r="N33" s="10" t="s">
        <v>781</v>
      </c>
      <c r="O33" s="178" t="s">
        <v>689</v>
      </c>
      <c r="P33" s="178" t="s">
        <v>690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485</v>
      </c>
      <c r="I34" s="20" t="s">
        <v>304</v>
      </c>
      <c r="M34" s="10" t="s">
        <v>730</v>
      </c>
      <c r="N34" s="12" t="s">
        <v>386</v>
      </c>
      <c r="O34" s="178" t="s">
        <v>782</v>
      </c>
      <c r="P34" s="178" t="s">
        <v>690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484</v>
      </c>
      <c r="I35" s="20" t="s">
        <v>304</v>
      </c>
      <c r="M35" s="10" t="s">
        <v>732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736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735</v>
      </c>
      <c r="E37" s="179" t="s">
        <v>735</v>
      </c>
      <c r="F37" s="179" t="s">
        <v>735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783</v>
      </c>
      <c r="D38" s="179" t="s">
        <v>735</v>
      </c>
      <c r="E38" s="179" t="s">
        <v>735</v>
      </c>
      <c r="F38" s="179" t="s">
        <v>735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784</v>
      </c>
      <c r="D39" s="179" t="s">
        <v>737</v>
      </c>
      <c r="E39" s="179" t="s">
        <v>737</v>
      </c>
      <c r="F39" s="179" t="s">
        <v>737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740</v>
      </c>
      <c r="E40" s="179" t="s">
        <v>740</v>
      </c>
      <c r="F40" s="179" t="s">
        <v>740</v>
      </c>
      <c r="G40" s="4"/>
      <c r="H40" s="23" t="s">
        <v>352</v>
      </c>
      <c r="I40" s="20" t="s">
        <v>304</v>
      </c>
      <c r="M40" s="25" t="s">
        <v>547</v>
      </c>
      <c r="N40" s="12" t="s">
        <v>548</v>
      </c>
      <c r="U40" s="127"/>
    </row>
    <row r="41" spans="2:21" ht="16.2" thickBot="1">
      <c r="B41" s="182" t="s">
        <v>785</v>
      </c>
      <c r="C41" s="183" t="s">
        <v>786</v>
      </c>
      <c r="D41" s="179" t="s">
        <v>737</v>
      </c>
      <c r="E41" s="179" t="s">
        <v>737</v>
      </c>
      <c r="F41" s="179" t="s">
        <v>737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787</v>
      </c>
      <c r="C42" s="179" t="s">
        <v>788</v>
      </c>
      <c r="D42" s="179" t="s">
        <v>740</v>
      </c>
      <c r="E42" s="179" t="s">
        <v>740</v>
      </c>
      <c r="F42" s="179" t="s">
        <v>740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789</v>
      </c>
      <c r="C43" s="185"/>
      <c r="D43" s="185"/>
      <c r="E43" s="185"/>
      <c r="G43" s="4"/>
      <c r="H43" s="23" t="s">
        <v>595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517</v>
      </c>
      <c r="I44" s="20" t="s">
        <v>304</v>
      </c>
      <c r="U44" s="127"/>
    </row>
    <row r="45" spans="2:21" ht="15.45" customHeight="1">
      <c r="G45" s="4"/>
      <c r="H45" s="23" t="s">
        <v>790</v>
      </c>
      <c r="I45" s="20" t="s">
        <v>304</v>
      </c>
      <c r="U45" s="127"/>
    </row>
    <row r="46" spans="2:21" ht="15.6">
      <c r="G46" s="4"/>
      <c r="H46" s="186" t="s">
        <v>791</v>
      </c>
      <c r="I46" s="20" t="s">
        <v>304</v>
      </c>
      <c r="J46" s="187"/>
    </row>
    <row r="47" spans="2:21" ht="15.6">
      <c r="G47" s="4"/>
      <c r="H47" s="23" t="s">
        <v>836</v>
      </c>
      <c r="I47" s="21" t="s">
        <v>302</v>
      </c>
      <c r="U47" s="161"/>
    </row>
    <row r="48" spans="2:21">
      <c r="H48" s="23" t="s">
        <v>837</v>
      </c>
      <c r="I48" t="s">
        <v>555</v>
      </c>
      <c r="U48" s="161"/>
    </row>
    <row r="49" spans="8:21" ht="15.6">
      <c r="H49" s="186" t="s">
        <v>792</v>
      </c>
      <c r="I49" s="21" t="s">
        <v>302</v>
      </c>
      <c r="U49" s="161"/>
    </row>
    <row r="50" spans="8:21" ht="15.6">
      <c r="H50" s="23" t="s">
        <v>793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597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794</v>
      </c>
      <c r="I55" s="20" t="s">
        <v>304</v>
      </c>
      <c r="U55" s="126"/>
    </row>
    <row r="56" spans="8:21" ht="15.6">
      <c r="H56" s="23" t="s">
        <v>795</v>
      </c>
      <c r="I56" s="20" t="s">
        <v>304</v>
      </c>
      <c r="U56" s="126"/>
    </row>
    <row r="57" spans="8:21" ht="15.6">
      <c r="H57" s="23" t="s">
        <v>838</v>
      </c>
      <c r="I57" s="20" t="s">
        <v>304</v>
      </c>
      <c r="U57" s="161"/>
    </row>
    <row r="58" spans="8:21" ht="15.6">
      <c r="H58" t="s">
        <v>796</v>
      </c>
      <c r="I58" s="20" t="s">
        <v>304</v>
      </c>
      <c r="U58" s="126"/>
    </row>
    <row r="59" spans="8:21" ht="15.6">
      <c r="H59" t="s">
        <v>797</v>
      </c>
      <c r="I59" s="20" t="s">
        <v>304</v>
      </c>
    </row>
    <row r="60" spans="8:21" ht="15.6">
      <c r="H60" t="s">
        <v>798</v>
      </c>
      <c r="I60" s="20" t="s">
        <v>304</v>
      </c>
      <c r="J60">
        <v>399</v>
      </c>
    </row>
    <row r="61" spans="8:21" ht="15.6">
      <c r="H61" t="s">
        <v>799</v>
      </c>
      <c r="I61" s="20" t="s">
        <v>304</v>
      </c>
      <c r="J61">
        <v>399</v>
      </c>
    </row>
    <row r="62" spans="8:21" ht="15.6">
      <c r="H62" t="s">
        <v>800</v>
      </c>
      <c r="I62" s="20" t="s">
        <v>304</v>
      </c>
    </row>
    <row r="63" spans="8:21" ht="15.6">
      <c r="H63" t="s">
        <v>839</v>
      </c>
      <c r="I63" s="20" t="s">
        <v>304</v>
      </c>
    </row>
    <row r="64" spans="8:21" ht="15.6">
      <c r="H64" t="s">
        <v>840</v>
      </c>
      <c r="I64" s="20" t="s">
        <v>304</v>
      </c>
    </row>
    <row r="65" spans="8:9" ht="15.6">
      <c r="H65" t="s">
        <v>635</v>
      </c>
      <c r="I65" s="20" t="s">
        <v>304</v>
      </c>
    </row>
    <row r="66" spans="8:9">
      <c r="H66" t="s">
        <v>801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sheetPr>
    <pageSetUpPr fitToPage="1"/>
  </sheetPr>
  <dimension ref="A1:P119"/>
  <sheetViews>
    <sheetView tabSelected="1" view="pageBreakPreview" topLeftCell="A105" zoomScale="80" zoomScaleNormal="80" zoomScaleSheetLayoutView="80" workbookViewId="0">
      <selection activeCell="M113" sqref="M113"/>
    </sheetView>
  </sheetViews>
  <sheetFormatPr defaultColWidth="8.77734375" defaultRowHeight="14.4"/>
  <cols>
    <col min="1" max="1" width="6.44140625" bestFit="1" customWidth="1"/>
    <col min="2" max="2" width="25.44140625" customWidth="1"/>
    <col min="3" max="3" width="39.44140625" customWidth="1"/>
    <col min="4" max="4" width="17.44140625" customWidth="1"/>
    <col min="5" max="6" width="14.109375" customWidth="1"/>
    <col min="7" max="7" width="14.44140625" customWidth="1"/>
    <col min="8" max="8" width="13.4414062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99" t="s">
        <v>439</v>
      </c>
      <c r="D1" s="299"/>
      <c r="E1" s="299"/>
      <c r="F1" s="299"/>
      <c r="G1" s="299"/>
      <c r="H1" s="299"/>
      <c r="I1" s="300"/>
      <c r="J1" s="134" t="s">
        <v>93</v>
      </c>
      <c r="K1" s="290"/>
      <c r="L1" s="291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92">
        <v>45582</v>
      </c>
      <c r="L2" s="293"/>
    </row>
    <row r="3" spans="1:12" ht="27">
      <c r="A3" s="294" t="s">
        <v>292</v>
      </c>
      <c r="B3" s="295"/>
      <c r="C3" s="166" t="s">
        <v>863</v>
      </c>
      <c r="D3" s="140" t="s">
        <v>95</v>
      </c>
      <c r="E3" s="311" t="s">
        <v>862</v>
      </c>
      <c r="F3" s="312"/>
      <c r="G3" s="312"/>
      <c r="H3" s="312"/>
      <c r="I3" s="140" t="s">
        <v>308</v>
      </c>
      <c r="J3" s="305" t="s">
        <v>336</v>
      </c>
      <c r="K3" s="305"/>
      <c r="L3" s="306"/>
    </row>
    <row r="4" spans="1:12" ht="27">
      <c r="A4" s="294" t="s">
        <v>94</v>
      </c>
      <c r="B4" s="295"/>
      <c r="C4" s="307" t="s">
        <v>864</v>
      </c>
      <c r="D4" s="308"/>
      <c r="E4" s="308"/>
      <c r="F4" s="308"/>
      <c r="G4" s="308"/>
      <c r="H4" s="308"/>
      <c r="I4" s="140" t="s">
        <v>598</v>
      </c>
      <c r="J4" s="309" t="s">
        <v>600</v>
      </c>
      <c r="K4" s="309"/>
      <c r="L4" s="310"/>
    </row>
    <row r="5" spans="1:12" ht="27">
      <c r="A5" s="294" t="s">
        <v>340</v>
      </c>
      <c r="B5" s="295"/>
      <c r="C5" s="141" t="s">
        <v>839</v>
      </c>
      <c r="D5" s="140" t="s">
        <v>305</v>
      </c>
      <c r="E5" s="141">
        <v>1</v>
      </c>
      <c r="F5" s="142" t="s">
        <v>338</v>
      </c>
      <c r="G5" s="140" t="s">
        <v>102</v>
      </c>
      <c r="H5" s="141"/>
      <c r="I5" s="143" t="s">
        <v>306</v>
      </c>
      <c r="J5" s="140" t="s">
        <v>339</v>
      </c>
      <c r="K5" s="154">
        <v>164</v>
      </c>
      <c r="L5" s="144" t="s">
        <v>307</v>
      </c>
    </row>
    <row r="6" spans="1:12" ht="27">
      <c r="A6" s="294" t="s">
        <v>312</v>
      </c>
      <c r="B6" s="295"/>
      <c r="C6" s="304" t="s">
        <v>865</v>
      </c>
      <c r="D6" s="297"/>
      <c r="E6" s="297"/>
      <c r="F6" s="297"/>
      <c r="G6" s="140" t="s">
        <v>314</v>
      </c>
      <c r="H6" s="297" t="s">
        <v>564</v>
      </c>
      <c r="I6" s="297"/>
      <c r="J6" s="140" t="s">
        <v>315</v>
      </c>
      <c r="K6" s="304" t="s">
        <v>866</v>
      </c>
      <c r="L6" s="298"/>
    </row>
    <row r="7" spans="1:12" ht="27">
      <c r="A7" s="294" t="s">
        <v>313</v>
      </c>
      <c r="B7" s="295"/>
      <c r="C7" s="296" t="s">
        <v>845</v>
      </c>
      <c r="D7" s="296"/>
      <c r="E7" s="296"/>
      <c r="F7" s="296"/>
      <c r="G7" s="140" t="s">
        <v>314</v>
      </c>
      <c r="H7" s="297" t="s">
        <v>845</v>
      </c>
      <c r="I7" s="297"/>
      <c r="J7" s="140" t="s">
        <v>315</v>
      </c>
      <c r="K7" s="297" t="s">
        <v>845</v>
      </c>
      <c r="L7" s="298"/>
    </row>
    <row r="8" spans="1:12" ht="27">
      <c r="A8" s="145"/>
      <c r="B8" s="140" t="s">
        <v>101</v>
      </c>
      <c r="C8" s="154" t="s">
        <v>242</v>
      </c>
      <c r="D8" s="140" t="s">
        <v>314</v>
      </c>
      <c r="E8" s="301" t="str">
        <f>VLOOKUP(C8,'Ref.3'!M3:P25,3,0)</f>
        <v>Sales Supervisor</v>
      </c>
      <c r="F8" s="301"/>
      <c r="G8" s="140" t="s">
        <v>311</v>
      </c>
      <c r="H8" s="301" t="str">
        <f>VLOOKUP(C8,'Ref.3'!M3:P25,4,0)</f>
        <v>Hospitality</v>
      </c>
      <c r="I8" s="301"/>
      <c r="J8" s="140" t="s">
        <v>315</v>
      </c>
      <c r="K8" s="302" t="str">
        <f>VLOOKUP(C8,'Ref.3'!M3:P25,2,0)</f>
        <v>065-924-8833</v>
      </c>
      <c r="L8" s="303"/>
    </row>
    <row r="9" spans="1:12" ht="27">
      <c r="A9" s="145"/>
      <c r="B9" s="140" t="s">
        <v>309</v>
      </c>
      <c r="C9" s="155" t="s">
        <v>364</v>
      </c>
      <c r="D9" s="140" t="s">
        <v>240</v>
      </c>
      <c r="E9" s="320" t="str">
        <f>VLOOKUP(C9,'Ref.3'!B4:G43,2,0)</f>
        <v>PY</v>
      </c>
      <c r="F9" s="320"/>
      <c r="G9" s="140" t="s">
        <v>291</v>
      </c>
      <c r="H9" s="320" t="str">
        <f>VLOOKUP(C9,'Ref.3'!B4:F43,5,0)</f>
        <v>E</v>
      </c>
      <c r="I9" s="320"/>
      <c r="J9" s="140" t="s">
        <v>316</v>
      </c>
      <c r="K9" s="302" t="str">
        <f>VLOOKUP(H9,'Ref.3'!G4:H18,2,0)</f>
        <v xml:space="preserve">นายธเนศ แจ้งสว่าง  </v>
      </c>
      <c r="L9" s="303"/>
    </row>
    <row r="10" spans="1:12" ht="27">
      <c r="A10" s="146"/>
      <c r="B10" s="140" t="s">
        <v>296</v>
      </c>
      <c r="C10" s="147" t="str">
        <f>C9</f>
        <v>พัทยา</v>
      </c>
      <c r="D10" s="140" t="s">
        <v>310</v>
      </c>
      <c r="E10" s="321" t="str">
        <f>VLOOKUP(C9,'Ref.3'!B4:F43,2,0)</f>
        <v>PY</v>
      </c>
      <c r="F10" s="321"/>
      <c r="G10" s="140" t="s">
        <v>390</v>
      </c>
      <c r="H10" s="320" t="str">
        <f>VLOOKUP(C10,'Ref.3'!B4:F43,3,0)</f>
        <v>E</v>
      </c>
      <c r="I10" s="320"/>
      <c r="J10" s="140" t="s">
        <v>315</v>
      </c>
      <c r="K10" s="301" t="str">
        <f>VLOOKUP(K9,'Ref.3'!M29:N42,2,0)</f>
        <v>085-048-7333</v>
      </c>
      <c r="L10" s="322"/>
    </row>
    <row r="11" spans="1:12" ht="5.4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25" t="s">
        <v>96</v>
      </c>
      <c r="C12" s="326"/>
      <c r="D12" s="326"/>
      <c r="E12" s="326"/>
      <c r="F12" s="326"/>
      <c r="G12" s="327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4">
        <v>1</v>
      </c>
      <c r="B13" s="313" t="s">
        <v>529</v>
      </c>
      <c r="C13" s="314"/>
      <c r="D13" s="314"/>
      <c r="E13" s="314"/>
      <c r="F13" s="314"/>
      <c r="G13" s="315"/>
      <c r="H13" s="255"/>
      <c r="I13" s="256"/>
      <c r="J13" s="257" t="s">
        <v>51</v>
      </c>
      <c r="K13" s="258">
        <f>I13*H13</f>
        <v>0</v>
      </c>
      <c r="L13" s="259" t="s">
        <v>13</v>
      </c>
    </row>
    <row r="14" spans="1:12" ht="24.6">
      <c r="A14" s="254">
        <v>2</v>
      </c>
      <c r="B14" s="313" t="s">
        <v>530</v>
      </c>
      <c r="C14" s="314"/>
      <c r="D14" s="314"/>
      <c r="E14" s="314"/>
      <c r="F14" s="314"/>
      <c r="G14" s="315"/>
      <c r="H14" s="255"/>
      <c r="I14" s="256"/>
      <c r="J14" s="257" t="s">
        <v>51</v>
      </c>
      <c r="K14" s="258">
        <f t="shared" ref="K14:K15" si="0">I14*H14</f>
        <v>0</v>
      </c>
      <c r="L14" s="259" t="s">
        <v>13</v>
      </c>
    </row>
    <row r="15" spans="1:12" ht="24.6">
      <c r="A15" s="254">
        <v>3</v>
      </c>
      <c r="B15" s="316" t="s">
        <v>297</v>
      </c>
      <c r="C15" s="317"/>
      <c r="D15" s="317"/>
      <c r="E15" s="317"/>
      <c r="F15" s="317"/>
      <c r="G15" s="318"/>
      <c r="H15" s="255"/>
      <c r="I15" s="256"/>
      <c r="J15" s="260" t="s">
        <v>50</v>
      </c>
      <c r="K15" s="258">
        <f t="shared" si="0"/>
        <v>0</v>
      </c>
      <c r="L15" s="259" t="s">
        <v>13</v>
      </c>
    </row>
    <row r="16" spans="1:12" ht="24.6">
      <c r="A16" s="254">
        <v>4</v>
      </c>
      <c r="B16" s="323" t="s">
        <v>298</v>
      </c>
      <c r="C16" s="323"/>
      <c r="D16" s="323"/>
      <c r="E16" s="323"/>
      <c r="F16" s="323"/>
      <c r="G16" s="323"/>
      <c r="H16" s="261"/>
      <c r="I16" s="256"/>
      <c r="J16" s="260" t="s">
        <v>50</v>
      </c>
      <c r="K16" s="258">
        <f t="shared" ref="K16" si="1">I16*H16</f>
        <v>0</v>
      </c>
      <c r="L16" s="262" t="s">
        <v>13</v>
      </c>
    </row>
    <row r="17" spans="1:12" ht="24.6">
      <c r="A17" s="341">
        <v>5</v>
      </c>
      <c r="B17" s="263" t="s">
        <v>516</v>
      </c>
      <c r="C17" s="264"/>
      <c r="D17" s="263" t="s">
        <v>521</v>
      </c>
      <c r="E17" s="324"/>
      <c r="F17" s="324"/>
      <c r="G17" s="324"/>
      <c r="H17" s="319" t="s">
        <v>299</v>
      </c>
      <c r="I17" s="319"/>
      <c r="J17" s="319"/>
      <c r="K17" s="266">
        <f>SUM(K13:K16)</f>
        <v>0</v>
      </c>
      <c r="L17" s="267" t="s">
        <v>13</v>
      </c>
    </row>
    <row r="18" spans="1:12" ht="24.6">
      <c r="A18" s="342"/>
      <c r="B18" s="268" t="s">
        <v>522</v>
      </c>
      <c r="C18" s="265"/>
      <c r="D18" s="268" t="s">
        <v>523</v>
      </c>
      <c r="E18" s="289"/>
      <c r="F18" s="228" t="s">
        <v>515</v>
      </c>
      <c r="G18" s="265"/>
      <c r="H18" s="339" t="s">
        <v>803</v>
      </c>
      <c r="I18" s="339"/>
      <c r="J18" s="339"/>
      <c r="K18" s="266">
        <f>H14</f>
        <v>0</v>
      </c>
      <c r="L18" s="267" t="s">
        <v>13</v>
      </c>
    </row>
    <row r="19" spans="1:12" ht="24.6">
      <c r="A19" s="343"/>
      <c r="B19" s="268" t="s">
        <v>502</v>
      </c>
      <c r="C19" s="265"/>
      <c r="D19" s="375">
        <v>2567</v>
      </c>
      <c r="E19" s="376"/>
      <c r="F19" s="269"/>
      <c r="G19" s="269"/>
      <c r="H19" s="340" t="s">
        <v>304</v>
      </c>
      <c r="I19" s="340"/>
      <c r="J19" s="340"/>
      <c r="K19" s="270">
        <f>VLOOKUP(H19,'Ref.1'!E296:F301,2,0)</f>
        <v>0</v>
      </c>
      <c r="L19" s="267" t="s">
        <v>13</v>
      </c>
    </row>
    <row r="20" spans="1:12" ht="27.6" thickBot="1">
      <c r="A20" s="191">
        <v>6</v>
      </c>
      <c r="B20" s="346" t="s">
        <v>804</v>
      </c>
      <c r="C20" s="347"/>
      <c r="D20" s="348" t="s">
        <v>805</v>
      </c>
      <c r="E20" s="349"/>
      <c r="F20" s="349"/>
      <c r="G20" s="192">
        <f>H13</f>
        <v>0</v>
      </c>
      <c r="H20" s="193" t="s">
        <v>13</v>
      </c>
      <c r="I20" s="344" t="s">
        <v>806</v>
      </c>
      <c r="J20" s="345"/>
      <c r="K20" s="194">
        <f>K18-K19</f>
        <v>0</v>
      </c>
      <c r="L20" s="195" t="s">
        <v>13</v>
      </c>
    </row>
    <row r="21" spans="1:12" ht="24.6">
      <c r="A21" s="336" t="s">
        <v>519</v>
      </c>
      <c r="B21" s="337"/>
      <c r="C21" s="337"/>
      <c r="D21" s="337"/>
      <c r="E21" s="337"/>
      <c r="F21" s="337"/>
      <c r="G21" s="337"/>
      <c r="H21" s="189"/>
      <c r="I21" s="188"/>
      <c r="J21" s="188"/>
      <c r="K21" s="189"/>
      <c r="L21" s="190"/>
    </row>
    <row r="22" spans="1:12" ht="24.6">
      <c r="A22" s="32" t="s">
        <v>46</v>
      </c>
      <c r="B22" s="338" t="s">
        <v>574</v>
      </c>
      <c r="C22" s="338"/>
      <c r="D22" s="338"/>
      <c r="E22" s="338"/>
      <c r="F22" s="338"/>
      <c r="G22" s="338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28"/>
      <c r="C23" s="328"/>
      <c r="D23" s="328"/>
      <c r="E23" s="328"/>
      <c r="F23" s="328"/>
      <c r="G23" s="328"/>
      <c r="H23" s="209" t="str">
        <f>IFERROR(VLOOKUP(B23,'Ref.1'!$E$2:$G$291,2,FALSE),"")</f>
        <v/>
      </c>
      <c r="I23" s="210"/>
      <c r="J23" s="211" t="str">
        <f>IFERROR(VLOOKUP(B23,'Ref.1'!$E$2:$G$291,3,FALSE),"")</f>
        <v/>
      </c>
      <c r="K23" s="209">
        <f t="shared" ref="K23:K47" si="2">IFERROR(I23*H23,0)</f>
        <v>0</v>
      </c>
      <c r="L23" s="212" t="s">
        <v>13</v>
      </c>
    </row>
    <row r="24" spans="1:12" ht="24.6">
      <c r="A24" s="213">
        <v>2</v>
      </c>
      <c r="B24" s="328"/>
      <c r="C24" s="328"/>
      <c r="D24" s="328"/>
      <c r="E24" s="328"/>
      <c r="F24" s="328"/>
      <c r="G24" s="328"/>
      <c r="H24" s="209" t="str">
        <f>IFERROR(VLOOKUP(B24,'Ref.1'!$E$2:$G$291,2,FALSE),"")</f>
        <v/>
      </c>
      <c r="I24" s="210"/>
      <c r="J24" s="211" t="str">
        <f>IFERROR(VLOOKUP(B24,'Ref.1'!$E$2:$G$291,3,FALSE),"")</f>
        <v/>
      </c>
      <c r="K24" s="209">
        <f t="shared" si="2"/>
        <v>0</v>
      </c>
      <c r="L24" s="214" t="s">
        <v>13</v>
      </c>
    </row>
    <row r="25" spans="1:12" ht="24.6">
      <c r="A25" s="208">
        <v>3</v>
      </c>
      <c r="B25" s="328"/>
      <c r="C25" s="328"/>
      <c r="D25" s="328"/>
      <c r="E25" s="328"/>
      <c r="F25" s="328"/>
      <c r="G25" s="328"/>
      <c r="H25" s="209" t="str">
        <f>IFERROR(VLOOKUP(B25,'Ref.1'!$E$2:$G$291,2,FALSE),"")</f>
        <v/>
      </c>
      <c r="I25" s="210"/>
      <c r="J25" s="211" t="str">
        <f>IFERROR(VLOOKUP(B25,'Ref.1'!$E$2:$G$291,3,FALSE),"")</f>
        <v/>
      </c>
      <c r="K25" s="209">
        <f t="shared" si="2"/>
        <v>0</v>
      </c>
      <c r="L25" s="214" t="s">
        <v>13</v>
      </c>
    </row>
    <row r="26" spans="1:12" ht="24.6">
      <c r="A26" s="213">
        <v>4</v>
      </c>
      <c r="B26" s="328"/>
      <c r="C26" s="328"/>
      <c r="D26" s="328"/>
      <c r="E26" s="328"/>
      <c r="F26" s="328"/>
      <c r="G26" s="328"/>
      <c r="H26" s="209" t="str">
        <f>IFERROR(VLOOKUP(B26,'Ref.1'!$E$2:$G$291,2,FALSE),"")</f>
        <v/>
      </c>
      <c r="I26" s="210"/>
      <c r="J26" s="211" t="str">
        <f>IFERROR(VLOOKUP(B26,'Ref.1'!$E$2:$G$291,3,FALSE),"")</f>
        <v/>
      </c>
      <c r="K26" s="209">
        <f t="shared" si="2"/>
        <v>0</v>
      </c>
      <c r="L26" s="214" t="s">
        <v>13</v>
      </c>
    </row>
    <row r="27" spans="1:12" ht="24.6">
      <c r="A27" s="208">
        <v>5</v>
      </c>
      <c r="B27" s="328"/>
      <c r="C27" s="328"/>
      <c r="D27" s="328"/>
      <c r="E27" s="328"/>
      <c r="F27" s="328"/>
      <c r="G27" s="328"/>
      <c r="H27" s="209" t="str">
        <f>IFERROR(VLOOKUP(B27,'Ref.1'!$E$2:$G$291,2,FALSE),"")</f>
        <v/>
      </c>
      <c r="I27" s="210"/>
      <c r="J27" s="211" t="str">
        <f>IFERROR(VLOOKUP(B27,'Ref.1'!$E$2:$G$291,3,FALSE),"")</f>
        <v/>
      </c>
      <c r="K27" s="209">
        <f t="shared" si="2"/>
        <v>0</v>
      </c>
      <c r="L27" s="214" t="s">
        <v>13</v>
      </c>
    </row>
    <row r="28" spans="1:12" ht="24.6">
      <c r="A28" s="213">
        <v>6</v>
      </c>
      <c r="B28" s="328"/>
      <c r="C28" s="328"/>
      <c r="D28" s="328"/>
      <c r="E28" s="328"/>
      <c r="F28" s="328"/>
      <c r="G28" s="328"/>
      <c r="H28" s="209" t="str">
        <f>IFERROR(VLOOKUP(B28,'Ref.1'!$E$2:$G$291,2,FALSE),"")</f>
        <v/>
      </c>
      <c r="I28" s="210"/>
      <c r="J28" s="211" t="str">
        <f>IFERROR(VLOOKUP(B28,'Ref.1'!$E$2:$G$291,3,FALSE),"")</f>
        <v/>
      </c>
      <c r="K28" s="209">
        <f t="shared" si="2"/>
        <v>0</v>
      </c>
      <c r="L28" s="214" t="s">
        <v>13</v>
      </c>
    </row>
    <row r="29" spans="1:12" ht="24.6">
      <c r="A29" s="208">
        <v>7</v>
      </c>
      <c r="B29" s="328"/>
      <c r="C29" s="328"/>
      <c r="D29" s="328"/>
      <c r="E29" s="328"/>
      <c r="F29" s="328"/>
      <c r="G29" s="328"/>
      <c r="H29" s="209" t="str">
        <f>IFERROR(VLOOKUP(B29,'Ref.1'!$E$2:$G$291,2,FALSE),"")</f>
        <v/>
      </c>
      <c r="I29" s="210"/>
      <c r="J29" s="211" t="str">
        <f>IFERROR(VLOOKUP(B29,'Ref.1'!$E$2:$G$291,3,FALSE),"")</f>
        <v/>
      </c>
      <c r="K29" s="209">
        <f t="shared" si="2"/>
        <v>0</v>
      </c>
      <c r="L29" s="214" t="s">
        <v>13</v>
      </c>
    </row>
    <row r="30" spans="1:12" ht="24.6">
      <c r="A30" s="213">
        <v>8</v>
      </c>
      <c r="B30" s="328"/>
      <c r="C30" s="328"/>
      <c r="D30" s="328"/>
      <c r="E30" s="328"/>
      <c r="F30" s="328"/>
      <c r="G30" s="328"/>
      <c r="H30" s="209" t="str">
        <f>IFERROR(VLOOKUP(B30,'Ref.1'!$E$2:$G$291,2,FALSE),"")</f>
        <v/>
      </c>
      <c r="I30" s="210"/>
      <c r="J30" s="211" t="str">
        <f>IFERROR(VLOOKUP(B30,'Ref.1'!$E$2:$G$291,3,FALSE),"")</f>
        <v/>
      </c>
      <c r="K30" s="209">
        <f t="shared" si="2"/>
        <v>0</v>
      </c>
      <c r="L30" s="214" t="s">
        <v>13</v>
      </c>
    </row>
    <row r="31" spans="1:12" ht="24.6">
      <c r="A31" s="208">
        <v>9</v>
      </c>
      <c r="B31" s="328"/>
      <c r="C31" s="328"/>
      <c r="D31" s="328"/>
      <c r="E31" s="328"/>
      <c r="F31" s="328"/>
      <c r="G31" s="328"/>
      <c r="H31" s="209" t="str">
        <f>IFERROR(VLOOKUP(B31,'Ref.1'!$E$2:$G$291,2,FALSE),"")</f>
        <v/>
      </c>
      <c r="I31" s="210"/>
      <c r="J31" s="211" t="str">
        <f>IFERROR(VLOOKUP(B31,'Ref.1'!$E$2:$G$291,3,FALSE),"")</f>
        <v/>
      </c>
      <c r="K31" s="209">
        <f t="shared" si="2"/>
        <v>0</v>
      </c>
      <c r="L31" s="214" t="s">
        <v>13</v>
      </c>
    </row>
    <row r="32" spans="1:12" ht="24.6">
      <c r="A32" s="213">
        <v>10</v>
      </c>
      <c r="B32" s="328"/>
      <c r="C32" s="328"/>
      <c r="D32" s="328"/>
      <c r="E32" s="328"/>
      <c r="F32" s="328"/>
      <c r="G32" s="328"/>
      <c r="H32" s="209" t="str">
        <f>IFERROR(VLOOKUP(B32,'Ref.1'!$E$2:$G$291,2,FALSE),"")</f>
        <v/>
      </c>
      <c r="I32" s="210"/>
      <c r="J32" s="211" t="str">
        <f>IFERROR(VLOOKUP(B32,'Ref.1'!$E$2:$G$291,3,FALSE),"")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328"/>
      <c r="C33" s="328"/>
      <c r="D33" s="328"/>
      <c r="E33" s="328"/>
      <c r="F33" s="328"/>
      <c r="G33" s="328"/>
      <c r="H33" s="209" t="str">
        <f>IFERROR(VLOOKUP(B33,'Ref.1'!$E$2:$G$291,2,FALSE),"")</f>
        <v/>
      </c>
      <c r="I33" s="210"/>
      <c r="J33" s="211" t="str">
        <f>IFERROR(VLOOKUP(B33,'Ref.1'!$E$2:$G$291,3,FALSE),"")</f>
        <v/>
      </c>
      <c r="K33" s="209">
        <f t="shared" si="2"/>
        <v>0</v>
      </c>
      <c r="L33" s="214" t="s">
        <v>13</v>
      </c>
    </row>
    <row r="34" spans="1:12" ht="24.6">
      <c r="A34" s="213">
        <v>12</v>
      </c>
      <c r="B34" s="328"/>
      <c r="C34" s="328"/>
      <c r="D34" s="328"/>
      <c r="E34" s="328"/>
      <c r="F34" s="328"/>
      <c r="G34" s="328"/>
      <c r="H34" s="209" t="str">
        <f>IFERROR(VLOOKUP(B34,'Ref.1'!$E$2:$G$291,2,FALSE),"")</f>
        <v/>
      </c>
      <c r="I34" s="210"/>
      <c r="J34" s="211" t="str">
        <f>IFERROR(VLOOKUP(B34,'Ref.1'!$E$2:$G$291,3,FALSE),"")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328"/>
      <c r="C35" s="328"/>
      <c r="D35" s="328"/>
      <c r="E35" s="328"/>
      <c r="F35" s="328"/>
      <c r="G35" s="328"/>
      <c r="H35" s="209"/>
      <c r="I35" s="210"/>
      <c r="J35" s="211"/>
      <c r="K35" s="209">
        <f t="shared" si="2"/>
        <v>0</v>
      </c>
      <c r="L35" s="214" t="s">
        <v>13</v>
      </c>
    </row>
    <row r="36" spans="1:12" ht="24.6">
      <c r="A36" s="213">
        <v>14</v>
      </c>
      <c r="B36" s="328"/>
      <c r="C36" s="328"/>
      <c r="D36" s="328"/>
      <c r="E36" s="328"/>
      <c r="F36" s="328"/>
      <c r="G36" s="328"/>
      <c r="H36" s="209"/>
      <c r="I36" s="210"/>
      <c r="J36" s="211"/>
      <c r="K36" s="209">
        <f t="shared" si="2"/>
        <v>0</v>
      </c>
      <c r="L36" s="214" t="s">
        <v>13</v>
      </c>
    </row>
    <row r="37" spans="1:12" ht="24.6">
      <c r="A37" s="208">
        <v>15</v>
      </c>
      <c r="B37" s="328"/>
      <c r="C37" s="328"/>
      <c r="D37" s="328"/>
      <c r="E37" s="328"/>
      <c r="F37" s="328"/>
      <c r="G37" s="328"/>
      <c r="H37" s="209" t="str">
        <f>IFERROR(VLOOKUP(B37,'Ref.1'!$E$2:$G$291,2,FALSE),"")</f>
        <v/>
      </c>
      <c r="I37" s="210"/>
      <c r="J37" s="211" t="str">
        <f>IFERROR(VLOOKUP(B37,'Ref.1'!$E$2:$G$291,3,FALSE),"")</f>
        <v/>
      </c>
      <c r="K37" s="209">
        <f t="shared" si="2"/>
        <v>0</v>
      </c>
      <c r="L37" s="214" t="s">
        <v>13</v>
      </c>
    </row>
    <row r="38" spans="1:12" ht="24.6">
      <c r="A38" s="213">
        <v>16</v>
      </c>
      <c r="B38" s="328"/>
      <c r="C38" s="328"/>
      <c r="D38" s="328"/>
      <c r="E38" s="328"/>
      <c r="F38" s="328"/>
      <c r="G38" s="328"/>
      <c r="H38" s="209" t="str">
        <f>IFERROR(VLOOKUP(B38,'Ref.1'!$E$2:$G$291,2,FALSE),"")</f>
        <v/>
      </c>
      <c r="I38" s="210"/>
      <c r="J38" s="211" t="str">
        <f>IFERROR(VLOOKUP(B38,'Ref.1'!$E$2:$G$291,3,FALSE),"")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328"/>
      <c r="C39" s="328"/>
      <c r="D39" s="328"/>
      <c r="E39" s="328"/>
      <c r="F39" s="328"/>
      <c r="G39" s="328"/>
      <c r="H39" s="209" t="str">
        <f>IFERROR(VLOOKUP(B39,'Ref.1'!$E$2:$G$291,2,FALSE),"")</f>
        <v/>
      </c>
      <c r="I39" s="210"/>
      <c r="J39" s="211" t="str">
        <f>IFERROR(VLOOKUP(B39,'Ref.1'!$E$2:$G$291,3,FALSE),"")</f>
        <v/>
      </c>
      <c r="K39" s="209">
        <f t="shared" si="2"/>
        <v>0</v>
      </c>
      <c r="L39" s="214" t="s">
        <v>13</v>
      </c>
    </row>
    <row r="40" spans="1:12" ht="24.6">
      <c r="A40" s="213">
        <v>18</v>
      </c>
      <c r="B40" s="333" t="s">
        <v>461</v>
      </c>
      <c r="C40" s="334"/>
      <c r="D40" s="334"/>
      <c r="E40" s="334"/>
      <c r="F40" s="334"/>
      <c r="G40" s="335"/>
      <c r="H40" s="209">
        <f>IFERROR(VLOOKUP(B40,'Ref.1'!$E$2:$G$291,2,FALSE),"")</f>
        <v>52</v>
      </c>
      <c r="I40" s="210">
        <v>164</v>
      </c>
      <c r="J40" s="211" t="str">
        <f>IFERROR(VLOOKUP(B40,'Ref.1'!$E$2:$G$291,3,FALSE),"")</f>
        <v>เส้น</v>
      </c>
      <c r="K40" s="209">
        <f t="shared" si="2"/>
        <v>8528</v>
      </c>
      <c r="L40" s="214" t="s">
        <v>13</v>
      </c>
    </row>
    <row r="41" spans="1:12" ht="24.6">
      <c r="A41" s="208">
        <v>19</v>
      </c>
      <c r="B41" s="329" t="s">
        <v>869</v>
      </c>
      <c r="C41" s="329"/>
      <c r="D41" s="329"/>
      <c r="E41" s="329"/>
      <c r="F41" s="329"/>
      <c r="G41" s="329"/>
      <c r="H41" s="288">
        <v>1990</v>
      </c>
      <c r="I41" s="215">
        <v>164</v>
      </c>
      <c r="J41" s="215" t="s">
        <v>5</v>
      </c>
      <c r="K41" s="209">
        <f t="shared" si="2"/>
        <v>326360</v>
      </c>
      <c r="L41" s="214" t="s">
        <v>13</v>
      </c>
    </row>
    <row r="42" spans="1:12" ht="24.6">
      <c r="A42" s="213">
        <v>20</v>
      </c>
      <c r="B42" s="329" t="s">
        <v>870</v>
      </c>
      <c r="C42" s="329"/>
      <c r="D42" s="329"/>
      <c r="E42" s="329"/>
      <c r="F42" s="329"/>
      <c r="G42" s="329"/>
      <c r="H42" s="288">
        <v>350</v>
      </c>
      <c r="I42" s="215">
        <v>164</v>
      </c>
      <c r="J42" s="215" t="s">
        <v>5</v>
      </c>
      <c r="K42" s="209">
        <f t="shared" si="2"/>
        <v>57400</v>
      </c>
      <c r="L42" s="214" t="s">
        <v>13</v>
      </c>
    </row>
    <row r="43" spans="1:12" ht="24.6" hidden="1">
      <c r="A43" s="208">
        <v>21</v>
      </c>
      <c r="B43" s="330"/>
      <c r="C43" s="331"/>
      <c r="D43" s="331"/>
      <c r="E43" s="331"/>
      <c r="F43" s="331"/>
      <c r="G43" s="332"/>
      <c r="H43" s="209" t="str">
        <f t="shared" ref="H43:H44" si="3">IFERROR(VLOOKUP(B43,Priceนอกอาคาร,2,FALSE),"")</f>
        <v/>
      </c>
      <c r="I43" s="211"/>
      <c r="J43" s="211" t="str">
        <f t="shared" ref="J43:J47" si="4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333"/>
      <c r="C44" s="334"/>
      <c r="D44" s="334"/>
      <c r="E44" s="334"/>
      <c r="F44" s="334"/>
      <c r="G44" s="335"/>
      <c r="H44" s="209" t="str">
        <f t="shared" si="3"/>
        <v/>
      </c>
      <c r="I44" s="211"/>
      <c r="J44" s="211" t="str">
        <f t="shared" si="4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333"/>
      <c r="C45" s="334"/>
      <c r="D45" s="334"/>
      <c r="E45" s="334"/>
      <c r="F45" s="334"/>
      <c r="G45" s="335"/>
      <c r="H45" s="209" t="str">
        <f>IFERROR(VLOOKUP(B45,Priceนอกอาคาร,2,FALSE),"")</f>
        <v/>
      </c>
      <c r="I45" s="216"/>
      <c r="J45" s="211" t="str">
        <f t="shared" si="4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333"/>
      <c r="C46" s="334"/>
      <c r="D46" s="334"/>
      <c r="E46" s="334"/>
      <c r="F46" s="334"/>
      <c r="G46" s="335"/>
      <c r="H46" s="209" t="str">
        <f>IFERROR(VLOOKUP(B46,Priceนอกอาคาร,2,FALSE),"")</f>
        <v/>
      </c>
      <c r="I46" s="216"/>
      <c r="J46" s="211" t="str">
        <f t="shared" si="4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333"/>
      <c r="C47" s="334"/>
      <c r="D47" s="334"/>
      <c r="E47" s="334"/>
      <c r="F47" s="334"/>
      <c r="G47" s="335"/>
      <c r="H47" s="209" t="str">
        <f t="shared" ref="H47" si="5">IFERROR(VLOOKUP(B47,Priceนอกอาคาร,2,FALSE),"")</f>
        <v/>
      </c>
      <c r="I47" s="216"/>
      <c r="J47" s="211" t="str">
        <f t="shared" si="4"/>
        <v/>
      </c>
      <c r="K47" s="209">
        <f t="shared" si="2"/>
        <v>0</v>
      </c>
      <c r="L47" s="214" t="s">
        <v>13</v>
      </c>
    </row>
    <row r="48" spans="1:12" ht="27" thickBot="1">
      <c r="A48" s="351" t="s">
        <v>97</v>
      </c>
      <c r="B48" s="352"/>
      <c r="C48" s="352"/>
      <c r="D48" s="352"/>
      <c r="E48" s="352"/>
      <c r="F48" s="352"/>
      <c r="G48" s="352"/>
      <c r="H48" s="352"/>
      <c r="I48" s="352"/>
      <c r="J48" s="352"/>
      <c r="K48" s="217">
        <f>SUM(K23:K47)</f>
        <v>392288</v>
      </c>
      <c r="L48" s="218" t="s">
        <v>13</v>
      </c>
    </row>
    <row r="49" spans="1:12" ht="24.6" hidden="1">
      <c r="A49" s="353" t="s">
        <v>337</v>
      </c>
      <c r="B49" s="354"/>
      <c r="C49" s="354"/>
      <c r="D49" s="354"/>
      <c r="E49" s="354"/>
      <c r="F49" s="354"/>
      <c r="G49" s="354"/>
      <c r="H49" s="354"/>
      <c r="I49" s="354"/>
      <c r="J49" s="354"/>
      <c r="K49" s="354"/>
      <c r="L49" s="355"/>
    </row>
    <row r="50" spans="1:12" ht="27" hidden="1">
      <c r="A50" s="219" t="s">
        <v>46</v>
      </c>
      <c r="B50" s="356" t="s">
        <v>88</v>
      </c>
      <c r="C50" s="356"/>
      <c r="D50" s="356"/>
      <c r="E50" s="356"/>
      <c r="F50" s="356"/>
      <c r="G50" s="356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328" t="s">
        <v>487</v>
      </c>
      <c r="C51" s="328"/>
      <c r="D51" s="328"/>
      <c r="E51" s="328"/>
      <c r="F51" s="328"/>
      <c r="G51" s="328"/>
      <c r="H51" s="209">
        <f t="shared" ref="H51:H62" si="6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7">IFERROR(I51*H51,0)</f>
        <v>0</v>
      </c>
      <c r="L51" s="212" t="s">
        <v>13</v>
      </c>
    </row>
    <row r="52" spans="1:12" ht="24.6" hidden="1">
      <c r="A52" s="223">
        <v>2</v>
      </c>
      <c r="B52" s="328" t="s">
        <v>488</v>
      </c>
      <c r="C52" s="328"/>
      <c r="D52" s="328"/>
      <c r="E52" s="328"/>
      <c r="F52" s="328"/>
      <c r="G52" s="328"/>
      <c r="H52" s="209">
        <f t="shared" si="6"/>
        <v>10890</v>
      </c>
      <c r="I52" s="210"/>
      <c r="J52" s="211" t="str">
        <f t="shared" ref="J52:J80" si="8">IFERROR(VLOOKUP(B52,หน่วยนอกอาคาร,2,FALSE),"")</f>
        <v>ตัว</v>
      </c>
      <c r="K52" s="209">
        <f t="shared" si="7"/>
        <v>0</v>
      </c>
      <c r="L52" s="212" t="s">
        <v>13</v>
      </c>
    </row>
    <row r="53" spans="1:12" ht="24.6" hidden="1">
      <c r="A53" s="223">
        <v>3</v>
      </c>
      <c r="B53" s="328" t="s">
        <v>129</v>
      </c>
      <c r="C53" s="328"/>
      <c r="D53" s="328"/>
      <c r="E53" s="328"/>
      <c r="F53" s="328"/>
      <c r="G53" s="328"/>
      <c r="H53" s="209" t="str">
        <f t="shared" si="6"/>
        <v/>
      </c>
      <c r="I53" s="210"/>
      <c r="J53" s="211" t="str">
        <f t="shared" si="8"/>
        <v/>
      </c>
      <c r="K53" s="209">
        <f t="shared" si="7"/>
        <v>0</v>
      </c>
      <c r="L53" s="212" t="s">
        <v>13</v>
      </c>
    </row>
    <row r="54" spans="1:12" ht="24.6" hidden="1">
      <c r="A54" s="223">
        <v>4</v>
      </c>
      <c r="B54" s="328" t="s">
        <v>130</v>
      </c>
      <c r="C54" s="328"/>
      <c r="D54" s="328"/>
      <c r="E54" s="328"/>
      <c r="F54" s="328"/>
      <c r="G54" s="328"/>
      <c r="H54" s="209" t="str">
        <f t="shared" si="6"/>
        <v/>
      </c>
      <c r="I54" s="210"/>
      <c r="J54" s="211" t="str">
        <f t="shared" si="8"/>
        <v/>
      </c>
      <c r="K54" s="209">
        <f t="shared" si="7"/>
        <v>0</v>
      </c>
      <c r="L54" s="212" t="s">
        <v>13</v>
      </c>
    </row>
    <row r="55" spans="1:12" ht="24.6" hidden="1">
      <c r="A55" s="223">
        <v>5</v>
      </c>
      <c r="B55" s="333" t="s">
        <v>131</v>
      </c>
      <c r="C55" s="334"/>
      <c r="D55" s="334"/>
      <c r="E55" s="334"/>
      <c r="F55" s="334"/>
      <c r="G55" s="335"/>
      <c r="H55" s="209">
        <f t="shared" si="6"/>
        <v>1800</v>
      </c>
      <c r="I55" s="210"/>
      <c r="J55" s="211" t="str">
        <f t="shared" si="8"/>
        <v>กล่อง</v>
      </c>
      <c r="K55" s="209">
        <f t="shared" si="7"/>
        <v>0</v>
      </c>
      <c r="L55" s="212" t="s">
        <v>13</v>
      </c>
    </row>
    <row r="56" spans="1:12" ht="24.6" hidden="1">
      <c r="A56" s="223">
        <v>6</v>
      </c>
      <c r="B56" s="333" t="s">
        <v>41</v>
      </c>
      <c r="C56" s="334"/>
      <c r="D56" s="334"/>
      <c r="E56" s="334"/>
      <c r="F56" s="334"/>
      <c r="G56" s="335"/>
      <c r="H56" s="209">
        <f t="shared" si="6"/>
        <v>50</v>
      </c>
      <c r="I56" s="210"/>
      <c r="J56" s="211" t="str">
        <f t="shared" si="8"/>
        <v>ถุง</v>
      </c>
      <c r="K56" s="209">
        <f t="shared" si="7"/>
        <v>0</v>
      </c>
      <c r="L56" s="212" t="s">
        <v>13</v>
      </c>
    </row>
    <row r="57" spans="1:12" ht="24.6" hidden="1">
      <c r="A57" s="223">
        <v>7</v>
      </c>
      <c r="B57" s="333"/>
      <c r="C57" s="334"/>
      <c r="D57" s="334"/>
      <c r="E57" s="334"/>
      <c r="F57" s="334"/>
      <c r="G57" s="335"/>
      <c r="H57" s="209" t="str">
        <f t="shared" si="6"/>
        <v/>
      </c>
      <c r="I57" s="210"/>
      <c r="J57" s="211" t="str">
        <f t="shared" si="8"/>
        <v/>
      </c>
      <c r="K57" s="209">
        <f t="shared" si="7"/>
        <v>0</v>
      </c>
      <c r="L57" s="212" t="s">
        <v>13</v>
      </c>
    </row>
    <row r="58" spans="1:12" ht="24.6" hidden="1">
      <c r="A58" s="223">
        <v>8</v>
      </c>
      <c r="B58" s="333"/>
      <c r="C58" s="334"/>
      <c r="D58" s="334"/>
      <c r="E58" s="334"/>
      <c r="F58" s="334"/>
      <c r="G58" s="335"/>
      <c r="H58" s="209" t="str">
        <f t="shared" si="6"/>
        <v/>
      </c>
      <c r="I58" s="210"/>
      <c r="J58" s="211" t="str">
        <f t="shared" si="8"/>
        <v/>
      </c>
      <c r="K58" s="209">
        <f t="shared" si="7"/>
        <v>0</v>
      </c>
      <c r="L58" s="212" t="s">
        <v>13</v>
      </c>
    </row>
    <row r="59" spans="1:12" ht="24.6" hidden="1">
      <c r="A59" s="223">
        <v>9</v>
      </c>
      <c r="B59" s="333"/>
      <c r="C59" s="334"/>
      <c r="D59" s="334"/>
      <c r="E59" s="334"/>
      <c r="F59" s="334"/>
      <c r="G59" s="335"/>
      <c r="H59" s="209" t="str">
        <f t="shared" si="6"/>
        <v/>
      </c>
      <c r="I59" s="210"/>
      <c r="J59" s="211" t="str">
        <f t="shared" si="8"/>
        <v/>
      </c>
      <c r="K59" s="209">
        <f t="shared" si="7"/>
        <v>0</v>
      </c>
      <c r="L59" s="212" t="s">
        <v>13</v>
      </c>
    </row>
    <row r="60" spans="1:12" ht="24.6" hidden="1">
      <c r="A60" s="223">
        <v>10</v>
      </c>
      <c r="B60" s="333"/>
      <c r="C60" s="334"/>
      <c r="D60" s="334"/>
      <c r="E60" s="334"/>
      <c r="F60" s="334"/>
      <c r="G60" s="335"/>
      <c r="H60" s="209" t="str">
        <f t="shared" si="6"/>
        <v/>
      </c>
      <c r="I60" s="210"/>
      <c r="J60" s="211" t="str">
        <f t="shared" si="8"/>
        <v/>
      </c>
      <c r="K60" s="209">
        <f t="shared" si="7"/>
        <v>0</v>
      </c>
      <c r="L60" s="212" t="s">
        <v>13</v>
      </c>
    </row>
    <row r="61" spans="1:12" ht="24.6" hidden="1">
      <c r="A61" s="223">
        <v>11</v>
      </c>
      <c r="B61" s="333"/>
      <c r="C61" s="334"/>
      <c r="D61" s="334"/>
      <c r="E61" s="334"/>
      <c r="F61" s="334"/>
      <c r="G61" s="335"/>
      <c r="H61" s="209" t="str">
        <f t="shared" si="6"/>
        <v/>
      </c>
      <c r="I61" s="211"/>
      <c r="J61" s="211" t="str">
        <f t="shared" si="8"/>
        <v/>
      </c>
      <c r="K61" s="209">
        <f t="shared" si="7"/>
        <v>0</v>
      </c>
      <c r="L61" s="212" t="s">
        <v>13</v>
      </c>
    </row>
    <row r="62" spans="1:12" ht="24.6" hidden="1">
      <c r="A62" s="223">
        <v>12</v>
      </c>
      <c r="B62" s="333"/>
      <c r="C62" s="334"/>
      <c r="D62" s="334"/>
      <c r="E62" s="334"/>
      <c r="F62" s="334"/>
      <c r="G62" s="335"/>
      <c r="H62" s="209" t="str">
        <f t="shared" si="6"/>
        <v/>
      </c>
      <c r="I62" s="211"/>
      <c r="J62" s="211" t="str">
        <f t="shared" si="8"/>
        <v/>
      </c>
      <c r="K62" s="209">
        <f t="shared" si="7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9">IFERROR(VLOOKUP(B76,Priceนอกอาคาร,2,FALSE),"")</f>
        <v/>
      </c>
      <c r="I76" s="228"/>
      <c r="J76" s="228" t="str">
        <f t="shared" si="8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9"/>
        <v/>
      </c>
      <c r="I77" s="228"/>
      <c r="J77" s="228" t="str">
        <f t="shared" si="8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9"/>
        <v/>
      </c>
      <c r="I78" s="228"/>
      <c r="J78" s="228" t="str">
        <f t="shared" si="8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9"/>
        <v/>
      </c>
      <c r="I79" s="228"/>
      <c r="J79" s="228" t="str">
        <f t="shared" si="8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9"/>
        <v/>
      </c>
      <c r="I80" s="228"/>
      <c r="J80" s="228" t="str">
        <f t="shared" si="8"/>
        <v/>
      </c>
      <c r="K80" s="232">
        <f>IFERROR(I80*H80,0)</f>
        <v>0</v>
      </c>
      <c r="L80" s="233"/>
    </row>
    <row r="81" spans="1:12" ht="27" hidden="1" thickBot="1">
      <c r="A81" s="234"/>
      <c r="B81" s="350"/>
      <c r="C81" s="350"/>
      <c r="D81" s="350"/>
      <c r="E81" s="350"/>
      <c r="F81" s="350"/>
      <c r="G81" s="350"/>
      <c r="H81" s="235"/>
      <c r="I81" s="365" t="s">
        <v>97</v>
      </c>
      <c r="J81" s="365"/>
      <c r="K81" s="236">
        <f>SUM(K51:K80)</f>
        <v>0</v>
      </c>
      <c r="L81" s="237" t="s">
        <v>13</v>
      </c>
    </row>
    <row r="82" spans="1:12" ht="24.6">
      <c r="A82" s="238"/>
      <c r="B82" s="366" t="s">
        <v>704</v>
      </c>
      <c r="C82" s="367"/>
      <c r="D82" s="367"/>
      <c r="E82" s="367"/>
      <c r="F82" s="367"/>
      <c r="G82" s="368"/>
      <c r="H82" s="239"/>
      <c r="I82" s="240"/>
      <c r="J82" s="240"/>
      <c r="K82" s="239"/>
      <c r="L82" s="241"/>
    </row>
    <row r="83" spans="1:12" ht="24.6">
      <c r="A83" s="242" t="s">
        <v>46</v>
      </c>
      <c r="B83" s="369" t="s">
        <v>96</v>
      </c>
      <c r="C83" s="369"/>
      <c r="D83" s="369"/>
      <c r="E83" s="369"/>
      <c r="F83" s="369"/>
      <c r="G83" s="369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328"/>
      <c r="C84" s="328"/>
      <c r="D84" s="328"/>
      <c r="E84" s="328"/>
      <c r="F84" s="328"/>
      <c r="G84" s="328"/>
      <c r="H84" s="209"/>
      <c r="I84" s="210"/>
      <c r="J84" s="211"/>
      <c r="K84" s="209">
        <f t="shared" ref="K84:K98" si="10">IFERROR(I84*H84,0)</f>
        <v>0</v>
      </c>
      <c r="L84" s="247" t="s">
        <v>13</v>
      </c>
    </row>
    <row r="85" spans="1:12" ht="24.6" hidden="1">
      <c r="A85" s="246">
        <v>2</v>
      </c>
      <c r="B85" s="328"/>
      <c r="C85" s="328"/>
      <c r="D85" s="328"/>
      <c r="E85" s="328"/>
      <c r="F85" s="328"/>
      <c r="G85" s="328"/>
      <c r="H85" s="209"/>
      <c r="I85" s="215"/>
      <c r="J85" s="211"/>
      <c r="K85" s="209">
        <f t="shared" si="10"/>
        <v>0</v>
      </c>
      <c r="L85" s="247" t="s">
        <v>13</v>
      </c>
    </row>
    <row r="86" spans="1:12" ht="24.6" hidden="1">
      <c r="A86" s="246">
        <v>3</v>
      </c>
      <c r="B86" s="328"/>
      <c r="C86" s="328"/>
      <c r="D86" s="328"/>
      <c r="E86" s="328"/>
      <c r="F86" s="328"/>
      <c r="G86" s="328"/>
      <c r="H86" s="209"/>
      <c r="I86" s="215"/>
      <c r="J86" s="211"/>
      <c r="K86" s="209">
        <f t="shared" ref="K86" si="11">IFERROR(I86*H86,0)</f>
        <v>0</v>
      </c>
      <c r="L86" s="247" t="s">
        <v>13</v>
      </c>
    </row>
    <row r="87" spans="1:12" ht="24.6" hidden="1">
      <c r="A87" s="246">
        <v>4</v>
      </c>
      <c r="B87" s="328"/>
      <c r="C87" s="328"/>
      <c r="D87" s="328"/>
      <c r="E87" s="328"/>
      <c r="F87" s="328"/>
      <c r="G87" s="328"/>
      <c r="H87" s="209"/>
      <c r="I87" s="215"/>
      <c r="J87" s="211"/>
      <c r="K87" s="209">
        <f t="shared" ref="K87:K88" si="12">IFERROR(I87*H87,0)</f>
        <v>0</v>
      </c>
      <c r="L87" s="247" t="s">
        <v>13</v>
      </c>
    </row>
    <row r="88" spans="1:12" ht="24.6" hidden="1">
      <c r="A88" s="246">
        <v>5</v>
      </c>
      <c r="B88" s="328"/>
      <c r="C88" s="328"/>
      <c r="D88" s="328"/>
      <c r="E88" s="328"/>
      <c r="F88" s="328"/>
      <c r="G88" s="328"/>
      <c r="H88" s="209"/>
      <c r="I88" s="215"/>
      <c r="J88" s="211"/>
      <c r="K88" s="209">
        <f t="shared" si="12"/>
        <v>0</v>
      </c>
      <c r="L88" s="247" t="s">
        <v>13</v>
      </c>
    </row>
    <row r="89" spans="1:12" ht="24.6" hidden="1">
      <c r="A89" s="246">
        <v>6</v>
      </c>
      <c r="B89" s="328"/>
      <c r="C89" s="328"/>
      <c r="D89" s="328"/>
      <c r="E89" s="328"/>
      <c r="F89" s="328"/>
      <c r="G89" s="328"/>
      <c r="H89" s="209" t="str">
        <f>IFERROR(VLOOKUP(B89,'Ref.1'!$E$2:$G$291,2,FALSE),"")</f>
        <v/>
      </c>
      <c r="I89" s="215"/>
      <c r="J89" s="211" t="str">
        <f>IFERROR(VLOOKUP(B89,'Ref.1'!$E$2:$G$291,3,FALSE),"")</f>
        <v/>
      </c>
      <c r="K89" s="209">
        <f t="shared" si="10"/>
        <v>0</v>
      </c>
      <c r="L89" s="247" t="s">
        <v>13</v>
      </c>
    </row>
    <row r="90" spans="1:12" ht="27" thickBot="1">
      <c r="A90" s="351" t="s">
        <v>97</v>
      </c>
      <c r="B90" s="352"/>
      <c r="C90" s="352"/>
      <c r="D90" s="352"/>
      <c r="E90" s="352"/>
      <c r="F90" s="352"/>
      <c r="G90" s="352"/>
      <c r="H90" s="352"/>
      <c r="I90" s="352"/>
      <c r="J90" s="352"/>
      <c r="K90" s="248">
        <f>SUM(K84:K89)</f>
        <v>0</v>
      </c>
      <c r="L90" s="249" t="s">
        <v>13</v>
      </c>
    </row>
    <row r="91" spans="1:12" ht="24.6">
      <c r="A91" s="238"/>
      <c r="B91" s="366" t="s">
        <v>450</v>
      </c>
      <c r="C91" s="367"/>
      <c r="D91" s="367"/>
      <c r="E91" s="367"/>
      <c r="F91" s="367"/>
      <c r="G91" s="368"/>
      <c r="H91" s="239"/>
      <c r="I91" s="240"/>
      <c r="J91" s="240"/>
      <c r="K91" s="239"/>
      <c r="L91" s="241"/>
    </row>
    <row r="92" spans="1:12" ht="24.6">
      <c r="A92" s="242" t="s">
        <v>46</v>
      </c>
      <c r="B92" s="369" t="s">
        <v>96</v>
      </c>
      <c r="C92" s="369"/>
      <c r="D92" s="369"/>
      <c r="E92" s="369"/>
      <c r="F92" s="369"/>
      <c r="G92" s="369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5.2" thickBot="1">
      <c r="A93" s="246">
        <v>1</v>
      </c>
      <c r="B93" s="328" t="s">
        <v>421</v>
      </c>
      <c r="C93" s="328"/>
      <c r="D93" s="328"/>
      <c r="E93" s="328"/>
      <c r="F93" s="328"/>
      <c r="G93" s="328"/>
      <c r="H93" s="209">
        <f>IFERROR(VLOOKUP(B93,'Ref.1'!$E$2:$G$291,2,FALSE),"")</f>
        <v>1500</v>
      </c>
      <c r="I93" s="210">
        <v>3</v>
      </c>
      <c r="J93" s="211" t="str">
        <f>IFERROR(VLOOKUP(B93,'Ref.1'!$E$2:$G$291,3,FALSE),"")</f>
        <v>วัน</v>
      </c>
      <c r="K93" s="209">
        <f t="shared" ref="K93:K95" si="13">IFERROR(I93*H93,0)</f>
        <v>4500</v>
      </c>
      <c r="L93" s="247" t="s">
        <v>13</v>
      </c>
    </row>
    <row r="94" spans="1:12" ht="25.2" hidden="1" thickBot="1">
      <c r="A94" s="246">
        <v>2</v>
      </c>
      <c r="B94" s="328"/>
      <c r="C94" s="328"/>
      <c r="D94" s="328"/>
      <c r="E94" s="328"/>
      <c r="F94" s="328"/>
      <c r="G94" s="328"/>
      <c r="H94" s="209" t="str">
        <f>IFERROR(VLOOKUP(B94,'Ref.1'!$E$2:$G$291,2,FALSE),"")</f>
        <v/>
      </c>
      <c r="I94" s="215"/>
      <c r="J94" s="211" t="str">
        <f>IFERROR(VLOOKUP(B94,'Ref.1'!$E$2:$G$291,3,FALSE),"")</f>
        <v/>
      </c>
      <c r="K94" s="209">
        <f t="shared" si="13"/>
        <v>0</v>
      </c>
      <c r="L94" s="247" t="s">
        <v>13</v>
      </c>
    </row>
    <row r="95" spans="1:12" ht="24.6" hidden="1">
      <c r="A95" s="246">
        <v>3</v>
      </c>
      <c r="B95" s="328"/>
      <c r="C95" s="328"/>
      <c r="D95" s="328"/>
      <c r="E95" s="328"/>
      <c r="F95" s="328"/>
      <c r="G95" s="328"/>
      <c r="H95" s="209" t="str">
        <f>IFERROR(VLOOKUP(B95,'Ref.1'!$E$2:$G$291,2,FALSE),"")</f>
        <v/>
      </c>
      <c r="I95" s="215"/>
      <c r="J95" s="211" t="str">
        <f>IFERROR(VLOOKUP(B95,'Ref.1'!$E$2:$G$291,3,FALSE),"")</f>
        <v/>
      </c>
      <c r="K95" s="209">
        <f t="shared" si="13"/>
        <v>0</v>
      </c>
      <c r="L95" s="247" t="s">
        <v>13</v>
      </c>
    </row>
    <row r="96" spans="1:12" ht="24.6" hidden="1">
      <c r="A96" s="246">
        <v>4</v>
      </c>
      <c r="B96" s="328"/>
      <c r="C96" s="328"/>
      <c r="D96" s="328"/>
      <c r="E96" s="328"/>
      <c r="F96" s="328"/>
      <c r="G96" s="328"/>
      <c r="H96" s="209" t="str">
        <f>IFERROR(VLOOKUP(B96,'Ref.1'!$E$2:$G$291,2,FALSE),"")</f>
        <v/>
      </c>
      <c r="I96" s="215"/>
      <c r="J96" s="211" t="str">
        <f>IFERROR(VLOOKUP(B96,'Ref.1'!$E$2:$G$291,3,FALSE),"")</f>
        <v/>
      </c>
      <c r="K96" s="209">
        <f t="shared" si="10"/>
        <v>0</v>
      </c>
      <c r="L96" s="247" t="s">
        <v>13</v>
      </c>
    </row>
    <row r="97" spans="1:16" ht="25.2" hidden="1" thickBot="1">
      <c r="A97" s="250">
        <v>5</v>
      </c>
      <c r="B97" s="370"/>
      <c r="C97" s="370"/>
      <c r="D97" s="370"/>
      <c r="E97" s="370"/>
      <c r="F97" s="370"/>
      <c r="G97" s="370"/>
      <c r="H97" s="209" t="str">
        <f>IFERROR(VLOOKUP(B97,'Ref.1'!$E$2:$G$291,2,FALSE),"")</f>
        <v/>
      </c>
      <c r="I97" s="252"/>
      <c r="J97" s="211" t="str">
        <f>IFERROR(VLOOKUP(B97,'Ref.1'!$E$2:$G$291,3,FALSE),"")</f>
        <v/>
      </c>
      <c r="K97" s="251">
        <f t="shared" si="10"/>
        <v>0</v>
      </c>
      <c r="L97" s="253" t="s">
        <v>13</v>
      </c>
    </row>
    <row r="98" spans="1:16" ht="23.55" hidden="1" customHeight="1" thickBot="1">
      <c r="A98" s="94">
        <v>6</v>
      </c>
      <c r="B98" s="359"/>
      <c r="C98" s="360"/>
      <c r="D98" s="360"/>
      <c r="E98" s="360"/>
      <c r="F98" s="360"/>
      <c r="G98" s="361"/>
      <c r="H98" s="95" t="str">
        <f t="shared" ref="H98" si="14">IFERROR(VLOOKUP(B98,Priceนอกอาคาร,2,FALSE),"")</f>
        <v/>
      </c>
      <c r="I98" s="106"/>
      <c r="J98" s="96" t="str">
        <f t="shared" ref="J98" si="15">IFERROR(VLOOKUP(B98,หน่วยนอกอาคาร,2,FALSE),"")</f>
        <v/>
      </c>
      <c r="K98" s="95">
        <f t="shared" si="10"/>
        <v>0</v>
      </c>
      <c r="L98" s="97" t="s">
        <v>13</v>
      </c>
    </row>
    <row r="99" spans="1:16" ht="28.8" customHeight="1">
      <c r="A99" s="36"/>
      <c r="B99" s="358" t="s">
        <v>696</v>
      </c>
      <c r="C99" s="358"/>
      <c r="D99" s="358"/>
      <c r="E99" s="358"/>
      <c r="F99" s="358"/>
      <c r="G99" s="358"/>
      <c r="H99" s="37"/>
      <c r="I99" s="362" t="s">
        <v>97</v>
      </c>
      <c r="J99" s="362"/>
      <c r="K99" s="167">
        <f>SUM(K93:K97)</f>
        <v>4500</v>
      </c>
      <c r="L99" s="26" t="s">
        <v>13</v>
      </c>
    </row>
    <row r="100" spans="1:16" ht="6.75" hidden="1" customHeight="1">
      <c r="A100" s="36"/>
      <c r="B100" s="358"/>
      <c r="C100" s="358"/>
      <c r="D100" s="358"/>
      <c r="E100" s="358"/>
      <c r="F100" s="358"/>
      <c r="G100" s="358"/>
      <c r="H100" s="37"/>
      <c r="I100" s="39"/>
      <c r="J100" s="39"/>
      <c r="K100" s="38"/>
      <c r="L100" s="26"/>
    </row>
    <row r="101" spans="1:16" ht="28.8">
      <c r="A101" s="27"/>
      <c r="B101" s="358" t="s">
        <v>868</v>
      </c>
      <c r="C101" s="358"/>
      <c r="D101" s="358"/>
      <c r="E101" s="358"/>
      <c r="F101" s="358"/>
      <c r="G101" s="358"/>
      <c r="H101" s="100"/>
      <c r="I101" s="27"/>
      <c r="J101" s="40" t="s">
        <v>98</v>
      </c>
      <c r="K101" s="120">
        <f>K90+K81+K48+K99</f>
        <v>396788</v>
      </c>
      <c r="L101" s="41" t="s">
        <v>13</v>
      </c>
    </row>
    <row r="102" spans="1:16" ht="27.6" thickBot="1">
      <c r="A102" s="27"/>
      <c r="B102" s="108" t="s">
        <v>867</v>
      </c>
      <c r="C102" s="108"/>
      <c r="D102" s="108"/>
      <c r="E102" s="108"/>
      <c r="F102" s="108"/>
      <c r="G102" s="108"/>
      <c r="H102" s="116"/>
      <c r="I102" s="27"/>
      <c r="J102" s="40" t="s">
        <v>538</v>
      </c>
      <c r="K102" s="119">
        <f>K15+K16</f>
        <v>0</v>
      </c>
      <c r="L102" s="41" t="s">
        <v>13</v>
      </c>
    </row>
    <row r="103" spans="1:16" ht="28.2" thickTop="1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539</v>
      </c>
      <c r="K103" s="119">
        <f>K101-K102</f>
        <v>396788</v>
      </c>
      <c r="L103" s="41" t="s">
        <v>13</v>
      </c>
    </row>
    <row r="104" spans="1:16" ht="29.4" thickTop="1">
      <c r="A104" s="27"/>
      <c r="B104" s="358"/>
      <c r="C104" s="358"/>
      <c r="D104" s="358"/>
      <c r="E104" s="358"/>
      <c r="F104" s="358"/>
      <c r="G104" s="358"/>
      <c r="H104" s="371" t="s">
        <v>443</v>
      </c>
      <c r="I104" s="371"/>
      <c r="J104" s="371"/>
      <c r="K104" s="98" t="e">
        <f>(K48+K90-K102)/(K20+G20)</f>
        <v>#DIV/0!</v>
      </c>
      <c r="L104" s="41" t="s">
        <v>51</v>
      </c>
    </row>
    <row r="105" spans="1:16" ht="28.8">
      <c r="A105" s="42"/>
      <c r="B105" s="358"/>
      <c r="C105" s="358"/>
      <c r="D105" s="358"/>
      <c r="E105" s="358"/>
      <c r="F105" s="358"/>
      <c r="G105" s="358"/>
      <c r="H105" s="100"/>
      <c r="I105" s="42"/>
      <c r="J105" s="99" t="s">
        <v>606</v>
      </c>
      <c r="K105" s="98" t="e">
        <f>K103/(K20+G20)</f>
        <v>#DIV/0!</v>
      </c>
      <c r="L105" s="43" t="s">
        <v>51</v>
      </c>
    </row>
    <row r="106" spans="1:16" ht="25.8" customHeight="1">
      <c r="A106" s="36"/>
      <c r="B106" s="358"/>
      <c r="C106" s="358"/>
      <c r="D106" s="358"/>
      <c r="E106" s="358"/>
      <c r="F106" s="358"/>
      <c r="G106" s="358"/>
      <c r="H106" s="44"/>
      <c r="I106" s="39"/>
      <c r="J106" s="115" t="s">
        <v>524</v>
      </c>
      <c r="K106" s="196">
        <f>(K20+G20)/K5</f>
        <v>0</v>
      </c>
      <c r="L106" s="117" t="s">
        <v>13</v>
      </c>
    </row>
    <row r="107" spans="1:16" ht="32.549999999999997" customHeight="1">
      <c r="A107" s="374" t="s">
        <v>577</v>
      </c>
      <c r="B107" s="374"/>
      <c r="C107" s="374"/>
      <c r="D107" s="357" t="s">
        <v>802</v>
      </c>
      <c r="E107" s="357"/>
      <c r="F107" s="357"/>
      <c r="G107" s="357"/>
      <c r="H107" s="357" t="s">
        <v>871</v>
      </c>
      <c r="I107" s="357"/>
      <c r="J107" s="357"/>
      <c r="K107" s="357"/>
      <c r="L107" s="357"/>
    </row>
    <row r="108" spans="1:16" ht="49.5" customHeight="1">
      <c r="A108" s="357" t="s">
        <v>873</v>
      </c>
      <c r="B108" s="357"/>
      <c r="C108" s="357"/>
      <c r="D108" s="357" t="s">
        <v>873</v>
      </c>
      <c r="E108" s="357"/>
      <c r="F108" s="357"/>
      <c r="G108" s="357"/>
      <c r="H108" s="357" t="s">
        <v>873</v>
      </c>
      <c r="I108" s="357"/>
      <c r="J108" s="357"/>
      <c r="K108" s="357"/>
      <c r="L108" s="357"/>
    </row>
    <row r="109" spans="1:16" ht="20.55" customHeight="1">
      <c r="A109" s="363" t="str">
        <f>C8</f>
        <v>นางสาวพัชรพรรณ   พึ่งพา</v>
      </c>
      <c r="B109" s="363"/>
      <c r="C109" s="363"/>
      <c r="D109" s="364" t="s">
        <v>243</v>
      </c>
      <c r="E109" s="364"/>
      <c r="F109" s="364"/>
      <c r="G109" s="364"/>
      <c r="H109" s="364" t="s">
        <v>874</v>
      </c>
      <c r="I109" s="364"/>
      <c r="J109" s="364"/>
      <c r="K109" s="364"/>
      <c r="L109" s="364"/>
    </row>
    <row r="110" spans="1:16" ht="20.55" customHeight="1">
      <c r="A110" s="364" t="str">
        <f>VLOOKUP(A109,'Ref.3'!M3:O25,3,0)</f>
        <v>Sales Supervisor</v>
      </c>
      <c r="B110" s="364"/>
      <c r="C110" s="364"/>
      <c r="D110" s="364" t="str">
        <f>VLOOKUP(D109,'Ref.3'!O29:P34,2,0)</f>
        <v xml:space="preserve"> Assistant Sales Director Acting for Sales Director</v>
      </c>
      <c r="E110" s="364"/>
      <c r="F110" s="364"/>
      <c r="G110" s="364"/>
      <c r="H110" s="373" t="s">
        <v>872</v>
      </c>
      <c r="I110" s="373"/>
      <c r="J110" s="373"/>
      <c r="K110" s="373"/>
      <c r="L110" s="373"/>
    </row>
    <row r="111" spans="1:16" ht="20.55" customHeight="1">
      <c r="A111" s="204"/>
      <c r="B111" s="204"/>
      <c r="C111" s="204"/>
      <c r="D111" s="204"/>
      <c r="E111" s="205"/>
      <c r="F111" s="205"/>
      <c r="G111" s="205"/>
      <c r="H111" s="206"/>
      <c r="I111" s="206"/>
      <c r="J111" s="204"/>
      <c r="K111" s="204"/>
      <c r="L111" s="207"/>
      <c r="N111" s="372"/>
      <c r="O111" s="372"/>
      <c r="P111" s="372"/>
    </row>
    <row r="112" spans="1:16" ht="24.6">
      <c r="A112" s="357" t="str">
        <f>VLOOKUP(A114,'Ref.3'!I14:J161,2,0)</f>
        <v>ผู้อนุมัติส่วนงาน Non cable</v>
      </c>
      <c r="B112" s="357"/>
      <c r="C112" s="357"/>
      <c r="D112" s="357"/>
      <c r="E112" s="357"/>
      <c r="F112" s="357"/>
      <c r="G112" s="357"/>
      <c r="H112" s="357" t="s">
        <v>703</v>
      </c>
      <c r="I112" s="357"/>
      <c r="J112" s="357"/>
      <c r="K112" s="357"/>
      <c r="L112" s="357"/>
    </row>
    <row r="113" spans="1:12" ht="49.5" customHeight="1">
      <c r="A113" s="357" t="s">
        <v>873</v>
      </c>
      <c r="B113" s="357"/>
      <c r="C113" s="357"/>
      <c r="D113" s="357"/>
      <c r="E113" s="357"/>
      <c r="F113" s="357"/>
      <c r="G113" s="357"/>
      <c r="H113" s="357" t="s">
        <v>489</v>
      </c>
      <c r="I113" s="357"/>
      <c r="J113" s="357"/>
      <c r="K113" s="357"/>
      <c r="L113" s="357"/>
    </row>
    <row r="114" spans="1:12" ht="20.55" customHeight="1">
      <c r="A114" s="364" t="s">
        <v>642</v>
      </c>
      <c r="B114" s="364"/>
      <c r="C114" s="364"/>
      <c r="D114" s="363"/>
      <c r="E114" s="363"/>
      <c r="F114" s="363"/>
      <c r="G114" s="363"/>
      <c r="H114" s="363" t="s">
        <v>283</v>
      </c>
      <c r="I114" s="363"/>
      <c r="J114" s="363"/>
      <c r="K114" s="363"/>
      <c r="L114" s="363"/>
    </row>
    <row r="115" spans="1:12" ht="24.6">
      <c r="A115" s="364" t="str">
        <f>VLOOKUP(A114,'Ref.3'!I14:K16,3,0)</f>
        <v>Sales Manager ISP</v>
      </c>
      <c r="B115" s="364"/>
      <c r="C115" s="364"/>
      <c r="D115" s="364"/>
      <c r="E115" s="364"/>
      <c r="F115" s="364"/>
      <c r="G115" s="364"/>
      <c r="H115" s="364" t="str">
        <f>VLOOKUP(H114,'Ref.3'!I8:J10,2,0)</f>
        <v>ผู้บริหารสายงาน Non cable</v>
      </c>
      <c r="I115" s="364"/>
      <c r="J115" s="364"/>
      <c r="K115" s="364"/>
      <c r="L115" s="364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</sheetData>
  <dataConsolidate/>
  <mergeCells count="134"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hyperlinks>
    <hyperlink ref="E3" r:id="rId1" xr:uid="{DA3F6359-7495-3148-B77B-7931C607DF6F}"/>
  </hyperlinks>
  <pageMargins left="0.22" right="0.23" top="0.15" bottom="0.02" header="0.03" footer="0.03"/>
  <pageSetup paperSize="9" scale="48" fitToHeight="0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1">
        <x14:dataValidation type="list" allowBlank="1" showInputMessage="1" showErrorMessage="1" xr:uid="{B52077B7-097D-41B0-84C1-9AC060B759BD}">
          <x14:formula1>
            <xm:f>'Ref.1'!$B$2:$B$291</xm:f>
          </x14:formula1>
          <xm:sqref>B51:B80 B43:B47 B23:B26 B27:G27 B28:B29 B31:B34 B37:B40</xm:sqref>
        </x14:dataValidation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'Ref.1'!$E$303:$E$318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'Ref.1'!$I$54:$I$71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'Ref.1'!$B$303:$B$309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'Ref.1'!$K$2:$K$8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'Ref.1'!$I$19:$I$32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'Ref.1'!$B$229:$B$270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'Ref.1'!$J$2:$J$19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'Ref.1'!$I$2:$I$17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'Ref.1'!$E$296:$E$302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BAEAAB7E-9102-4A5C-893F-AD2E4F5EF8E8}">
          <x14:formula1>
            <xm:f>'Ref.1'!$I$78:$I$110</xm:f>
          </x14:formula1>
          <xm:sqref>B85:G86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ColWidth="8.77734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2024-10-17T08:21:21Z</cp:lastPrinted>
  <dcterms:created xsi:type="dcterms:W3CDTF">2021-08-28T09:02:17Z</dcterms:created>
  <dcterms:modified xsi:type="dcterms:W3CDTF">2024-10-17T08:21:37Z</dcterms:modified>
</cp:coreProperties>
</file>